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190"/>
  </bookViews>
  <sheets>
    <sheet name="Титул скан" sheetId="2" r:id="rId1"/>
    <sheet name="Титул (2)" sheetId="3" r:id="rId2"/>
    <sheet name="НТ-25" sheetId="1" r:id="rId3"/>
  </sheets>
  <definedNames>
    <definedName name="_xlnm.Print_Area" localSheetId="2">'НТ-25'!$A$1:$AR$228</definedName>
    <definedName name="_xlnm.Print_Area" localSheetId="1">'Титул (2)'!$A$1:$AV$37</definedName>
  </definedNames>
  <calcPr calcId="125725"/>
</workbook>
</file>

<file path=xl/calcChain.xml><?xml version="1.0" encoding="utf-8"?>
<calcChain xmlns="http://schemas.openxmlformats.org/spreadsheetml/2006/main">
  <c r="AL224" i="1"/>
  <c r="AF224"/>
  <c r="T224"/>
  <c r="AL223"/>
  <c r="AF223"/>
  <c r="Z223"/>
  <c r="AL222"/>
  <c r="AF222"/>
  <c r="Z222"/>
  <c r="T222"/>
  <c r="AL221"/>
  <c r="AF221"/>
  <c r="Z221"/>
  <c r="T221"/>
  <c r="AL220"/>
  <c r="AF220"/>
  <c r="Z220"/>
  <c r="T220"/>
  <c r="AL218"/>
  <c r="AF218"/>
  <c r="AF219" s="1"/>
  <c r="Z218"/>
  <c r="T218"/>
  <c r="AF217"/>
  <c r="Z217"/>
  <c r="T217"/>
  <c r="S212"/>
  <c r="R212"/>
  <c r="Q212"/>
  <c r="P212"/>
  <c r="M212"/>
  <c r="L212"/>
  <c r="S211"/>
  <c r="R211"/>
  <c r="Q211"/>
  <c r="P211"/>
  <c r="M211"/>
  <c r="L211"/>
  <c r="S210"/>
  <c r="R210"/>
  <c r="Q210"/>
  <c r="P210"/>
  <c r="M210"/>
  <c r="L210"/>
  <c r="S209"/>
  <c r="R209"/>
  <c r="Q209"/>
  <c r="O209"/>
  <c r="N209"/>
  <c r="M209" s="1"/>
  <c r="L209"/>
  <c r="S208"/>
  <c r="R208"/>
  <c r="Q208"/>
  <c r="O208"/>
  <c r="N208"/>
  <c r="L208"/>
  <c r="S207"/>
  <c r="R207"/>
  <c r="Q207"/>
  <c r="O207"/>
  <c r="N207"/>
  <c r="L207"/>
  <c r="S206"/>
  <c r="R206"/>
  <c r="Q206"/>
  <c r="O206"/>
  <c r="N206"/>
  <c r="L206"/>
  <c r="S205"/>
  <c r="R205"/>
  <c r="Q205"/>
  <c r="O205"/>
  <c r="N205"/>
  <c r="L205"/>
  <c r="S204"/>
  <c r="R204"/>
  <c r="R203" s="1"/>
  <c r="Q204"/>
  <c r="O204"/>
  <c r="N204"/>
  <c r="L204"/>
  <c r="AQ203"/>
  <c r="AL203"/>
  <c r="AK203"/>
  <c r="AF203"/>
  <c r="AE203"/>
  <c r="AE202" s="1"/>
  <c r="Z203"/>
  <c r="Y203"/>
  <c r="Y202" s="1"/>
  <c r="T203"/>
  <c r="T202" s="1"/>
  <c r="T223" s="1"/>
  <c r="P203"/>
  <c r="J203"/>
  <c r="J202" s="1"/>
  <c r="AQ202"/>
  <c r="AL202"/>
  <c r="AK202"/>
  <c r="AF202"/>
  <c r="Z202"/>
  <c r="O202"/>
  <c r="S201"/>
  <c r="R201"/>
  <c r="Q201"/>
  <c r="P201"/>
  <c r="M201"/>
  <c r="L201"/>
  <c r="S200"/>
  <c r="R200"/>
  <c r="Q200"/>
  <c r="P200"/>
  <c r="M200"/>
  <c r="L200"/>
  <c r="S199"/>
  <c r="R199"/>
  <c r="Q199"/>
  <c r="O199"/>
  <c r="N199"/>
  <c r="L199"/>
  <c r="S198"/>
  <c r="R198"/>
  <c r="Q198"/>
  <c r="O198"/>
  <c r="N198"/>
  <c r="L198"/>
  <c r="S197"/>
  <c r="R197"/>
  <c r="Q197"/>
  <c r="O197"/>
  <c r="N197"/>
  <c r="L197"/>
  <c r="S196"/>
  <c r="R196"/>
  <c r="Q196"/>
  <c r="O196"/>
  <c r="N196"/>
  <c r="L196"/>
  <c r="S195"/>
  <c r="R195"/>
  <c r="Q195"/>
  <c r="O195"/>
  <c r="N195"/>
  <c r="L195"/>
  <c r="S194"/>
  <c r="R194"/>
  <c r="R193" s="1"/>
  <c r="Q194"/>
  <c r="O194"/>
  <c r="N194"/>
  <c r="N193" s="1"/>
  <c r="L194"/>
  <c r="AL193"/>
  <c r="AK193"/>
  <c r="AF193"/>
  <c r="AE193"/>
  <c r="Z193"/>
  <c r="Y193"/>
  <c r="T193"/>
  <c r="K193"/>
  <c r="S192"/>
  <c r="R192"/>
  <c r="Q192"/>
  <c r="P192"/>
  <c r="P184" s="1"/>
  <c r="M192"/>
  <c r="L192"/>
  <c r="S191"/>
  <c r="R191"/>
  <c r="Q191"/>
  <c r="P191"/>
  <c r="M191"/>
  <c r="L191"/>
  <c r="S190"/>
  <c r="R190"/>
  <c r="Q190"/>
  <c r="O190"/>
  <c r="N190"/>
  <c r="L190"/>
  <c r="S189"/>
  <c r="R189"/>
  <c r="Q189"/>
  <c r="O189"/>
  <c r="N189"/>
  <c r="L189"/>
  <c r="S188"/>
  <c r="R188"/>
  <c r="Q188"/>
  <c r="O188"/>
  <c r="N188"/>
  <c r="L188"/>
  <c r="S187"/>
  <c r="R187"/>
  <c r="Q187"/>
  <c r="O187"/>
  <c r="N187"/>
  <c r="L187"/>
  <c r="S186"/>
  <c r="R186"/>
  <c r="Q186"/>
  <c r="O186"/>
  <c r="N186"/>
  <c r="L186"/>
  <c r="S185"/>
  <c r="R185"/>
  <c r="Q185"/>
  <c r="O185"/>
  <c r="N185"/>
  <c r="L185"/>
  <c r="AQ184"/>
  <c r="AL184"/>
  <c r="AK184"/>
  <c r="AF184"/>
  <c r="AE184"/>
  <c r="Z184"/>
  <c r="Y184"/>
  <c r="T184"/>
  <c r="K184"/>
  <c r="S183"/>
  <c r="R183"/>
  <c r="Q183"/>
  <c r="P183"/>
  <c r="M183"/>
  <c r="L183"/>
  <c r="S182"/>
  <c r="R182"/>
  <c r="Q182"/>
  <c r="P182"/>
  <c r="M182"/>
  <c r="L182"/>
  <c r="S181"/>
  <c r="R181"/>
  <c r="Q181"/>
  <c r="P181"/>
  <c r="P174" s="1"/>
  <c r="M181"/>
  <c r="L181"/>
  <c r="S180"/>
  <c r="R180"/>
  <c r="Q180"/>
  <c r="O180"/>
  <c r="N180"/>
  <c r="L180"/>
  <c r="S179"/>
  <c r="R179"/>
  <c r="Q179"/>
  <c r="O179"/>
  <c r="N179"/>
  <c r="L179"/>
  <c r="S178"/>
  <c r="R178"/>
  <c r="Q178"/>
  <c r="O178"/>
  <c r="N178"/>
  <c r="L178"/>
  <c r="S177"/>
  <c r="R177"/>
  <c r="Q177"/>
  <c r="O177"/>
  <c r="N177"/>
  <c r="L177"/>
  <c r="S175"/>
  <c r="R175"/>
  <c r="Q175"/>
  <c r="O175"/>
  <c r="N175"/>
  <c r="L175"/>
  <c r="L174" s="1"/>
  <c r="AQ174"/>
  <c r="AL174"/>
  <c r="AK174"/>
  <c r="AF174"/>
  <c r="AE174"/>
  <c r="Z174"/>
  <c r="Y174"/>
  <c r="T174"/>
  <c r="S174"/>
  <c r="J174"/>
  <c r="S173"/>
  <c r="R173"/>
  <c r="Q173"/>
  <c r="P173"/>
  <c r="M173"/>
  <c r="L173"/>
  <c r="S172"/>
  <c r="R172"/>
  <c r="Q172"/>
  <c r="P172"/>
  <c r="M172"/>
  <c r="L172"/>
  <c r="S171"/>
  <c r="R171"/>
  <c r="Q171"/>
  <c r="P171"/>
  <c r="M171"/>
  <c r="L171"/>
  <c r="S165"/>
  <c r="R165"/>
  <c r="Q165"/>
  <c r="Q164" s="1"/>
  <c r="O165"/>
  <c r="O164" s="1"/>
  <c r="N165"/>
  <c r="N164" s="1"/>
  <c r="L165"/>
  <c r="AQ164"/>
  <c r="AL164"/>
  <c r="AK164"/>
  <c r="AF164"/>
  <c r="AE164"/>
  <c r="Z164"/>
  <c r="Y164"/>
  <c r="T164"/>
  <c r="S164"/>
  <c r="P164"/>
  <c r="J164"/>
  <c r="I164"/>
  <c r="S163"/>
  <c r="R163"/>
  <c r="Q163"/>
  <c r="P163"/>
  <c r="M163"/>
  <c r="L163"/>
  <c r="S162"/>
  <c r="R162"/>
  <c r="Q162"/>
  <c r="P162"/>
  <c r="M162"/>
  <c r="L162"/>
  <c r="S161"/>
  <c r="R161"/>
  <c r="Q161"/>
  <c r="P161"/>
  <c r="M161"/>
  <c r="L161"/>
  <c r="S159"/>
  <c r="R159"/>
  <c r="Q159"/>
  <c r="O159"/>
  <c r="N159"/>
  <c r="L159"/>
  <c r="S158"/>
  <c r="R158"/>
  <c r="R157" s="1"/>
  <c r="Q158"/>
  <c r="O158"/>
  <c r="N158"/>
  <c r="N157" s="1"/>
  <c r="L158"/>
  <c r="AQ157"/>
  <c r="AL157"/>
  <c r="AK157"/>
  <c r="AF157"/>
  <c r="AE157"/>
  <c r="Z157"/>
  <c r="Y157"/>
  <c r="S157" s="1"/>
  <c r="T157"/>
  <c r="J157"/>
  <c r="I157"/>
  <c r="S156"/>
  <c r="R156"/>
  <c r="Q156"/>
  <c r="P156"/>
  <c r="M156"/>
  <c r="L156"/>
  <c r="S155"/>
  <c r="R155"/>
  <c r="Q155"/>
  <c r="P155"/>
  <c r="M155"/>
  <c r="L155"/>
  <c r="S154"/>
  <c r="R154"/>
  <c r="Q154"/>
  <c r="P154"/>
  <c r="P147" s="1"/>
  <c r="M154"/>
  <c r="L154"/>
  <c r="S149"/>
  <c r="R149"/>
  <c r="Q149"/>
  <c r="O149"/>
  <c r="N149"/>
  <c r="L149"/>
  <c r="S148"/>
  <c r="R148"/>
  <c r="Q148"/>
  <c r="O148"/>
  <c r="O147" s="1"/>
  <c r="N148"/>
  <c r="N147" s="1"/>
  <c r="L148"/>
  <c r="AQ147"/>
  <c r="AL147"/>
  <c r="AK147"/>
  <c r="AF147"/>
  <c r="AE147"/>
  <c r="Z147"/>
  <c r="Y147"/>
  <c r="S147" s="1"/>
  <c r="T147"/>
  <c r="J147"/>
  <c r="I147"/>
  <c r="I146" s="1"/>
  <c r="S129"/>
  <c r="R129"/>
  <c r="Q129"/>
  <c r="O129"/>
  <c r="N129"/>
  <c r="L129"/>
  <c r="S128"/>
  <c r="R128"/>
  <c r="Q128"/>
  <c r="O128"/>
  <c r="N128"/>
  <c r="L128"/>
  <c r="S127"/>
  <c r="R127"/>
  <c r="Q127"/>
  <c r="O127"/>
  <c r="N127"/>
  <c r="L127"/>
  <c r="S126"/>
  <c r="R126"/>
  <c r="Q126"/>
  <c r="O126"/>
  <c r="N126"/>
  <c r="L126"/>
  <c r="AL125"/>
  <c r="AF125"/>
  <c r="Z125"/>
  <c r="T125"/>
  <c r="P125"/>
  <c r="J125"/>
  <c r="I125"/>
  <c r="S124"/>
  <c r="R124"/>
  <c r="Q124"/>
  <c r="O124"/>
  <c r="N124"/>
  <c r="L124"/>
  <c r="S123"/>
  <c r="R123"/>
  <c r="Q123"/>
  <c r="O123"/>
  <c r="N123"/>
  <c r="L123"/>
  <c r="S122"/>
  <c r="R122"/>
  <c r="Q122"/>
  <c r="O122"/>
  <c r="N122"/>
  <c r="L122"/>
  <c r="S121"/>
  <c r="R121"/>
  <c r="Q121"/>
  <c r="O121"/>
  <c r="N121"/>
  <c r="L121"/>
  <c r="S120"/>
  <c r="R120"/>
  <c r="Q120"/>
  <c r="O120"/>
  <c r="N120"/>
  <c r="L120"/>
  <c r="S119"/>
  <c r="R119"/>
  <c r="Q119"/>
  <c r="O119"/>
  <c r="N119"/>
  <c r="L119"/>
  <c r="AL118"/>
  <c r="AF118"/>
  <c r="P118"/>
  <c r="J118"/>
  <c r="I118"/>
  <c r="S117"/>
  <c r="R117"/>
  <c r="Q117"/>
  <c r="O117"/>
  <c r="N117"/>
  <c r="L117"/>
  <c r="S116"/>
  <c r="R116"/>
  <c r="Q116"/>
  <c r="O116"/>
  <c r="N116"/>
  <c r="L116"/>
  <c r="S115"/>
  <c r="R115"/>
  <c r="Q115"/>
  <c r="O115"/>
  <c r="N115"/>
  <c r="L115"/>
  <c r="S114"/>
  <c r="R114"/>
  <c r="Q114"/>
  <c r="O114"/>
  <c r="N114"/>
  <c r="L114"/>
  <c r="S113"/>
  <c r="R113"/>
  <c r="Q113"/>
  <c r="O113"/>
  <c r="N113"/>
  <c r="L113"/>
  <c r="S106"/>
  <c r="R106"/>
  <c r="Q106"/>
  <c r="O106"/>
  <c r="N106"/>
  <c r="L106"/>
  <c r="S105"/>
  <c r="R105"/>
  <c r="Q105"/>
  <c r="O105"/>
  <c r="N105"/>
  <c r="L105"/>
  <c r="S104"/>
  <c r="R104"/>
  <c r="Q104"/>
  <c r="O104"/>
  <c r="N104"/>
  <c r="L104"/>
  <c r="S103"/>
  <c r="R103"/>
  <c r="Q103"/>
  <c r="O103"/>
  <c r="N103"/>
  <c r="L103"/>
  <c r="S102"/>
  <c r="R102"/>
  <c r="Q102"/>
  <c r="O102"/>
  <c r="N102"/>
  <c r="L102"/>
  <c r="S101"/>
  <c r="R101"/>
  <c r="Q101"/>
  <c r="O101"/>
  <c r="N101"/>
  <c r="L101"/>
  <c r="S99"/>
  <c r="R99"/>
  <c r="Q99"/>
  <c r="O99"/>
  <c r="N99"/>
  <c r="L99"/>
  <c r="S98"/>
  <c r="R98"/>
  <c r="Q98"/>
  <c r="O98"/>
  <c r="N98"/>
  <c r="L98"/>
  <c r="S97"/>
  <c r="R97"/>
  <c r="Q97"/>
  <c r="O97"/>
  <c r="N97"/>
  <c r="L97"/>
  <c r="S96"/>
  <c r="R96"/>
  <c r="Q96"/>
  <c r="O96"/>
  <c r="N96"/>
  <c r="L96"/>
  <c r="S95"/>
  <c r="R95"/>
  <c r="Q95"/>
  <c r="O95"/>
  <c r="N95"/>
  <c r="L95"/>
  <c r="S94"/>
  <c r="R94"/>
  <c r="Q94"/>
  <c r="O94"/>
  <c r="N94"/>
  <c r="L94"/>
  <c r="S93"/>
  <c r="R93"/>
  <c r="Q93"/>
  <c r="O93"/>
  <c r="N93"/>
  <c r="L93"/>
  <c r="S92"/>
  <c r="R92"/>
  <c r="Q92"/>
  <c r="O92"/>
  <c r="N92"/>
  <c r="L92"/>
  <c r="S91"/>
  <c r="R91"/>
  <c r="Q91"/>
  <c r="O91"/>
  <c r="N91"/>
  <c r="L91"/>
  <c r="S90"/>
  <c r="R90"/>
  <c r="Q90"/>
  <c r="O90"/>
  <c r="N90"/>
  <c r="L90"/>
  <c r="S89"/>
  <c r="R89"/>
  <c r="Q89"/>
  <c r="O89"/>
  <c r="N89"/>
  <c r="L89"/>
  <c r="S88"/>
  <c r="R88"/>
  <c r="Q88"/>
  <c r="O88"/>
  <c r="N88"/>
  <c r="L88"/>
  <c r="S87"/>
  <c r="R87"/>
  <c r="Q87"/>
  <c r="O87"/>
  <c r="N87"/>
  <c r="L87"/>
  <c r="S86"/>
  <c r="R86"/>
  <c r="Q86"/>
  <c r="O86"/>
  <c r="N86"/>
  <c r="L86"/>
  <c r="AL85"/>
  <c r="AF85"/>
  <c r="Z85"/>
  <c r="T85"/>
  <c r="P85"/>
  <c r="K85"/>
  <c r="I85"/>
  <c r="E49"/>
  <c r="E46"/>
  <c r="D44"/>
  <c r="C44"/>
  <c r="D43"/>
  <c r="C43"/>
  <c r="D42"/>
  <c r="C42"/>
  <c r="D41"/>
  <c r="D47" s="1"/>
  <c r="C41"/>
  <c r="N125" l="1"/>
  <c r="M197"/>
  <c r="M199"/>
  <c r="N202"/>
  <c r="M104"/>
  <c r="M126"/>
  <c r="P202"/>
  <c r="R125"/>
  <c r="O125"/>
  <c r="Q184"/>
  <c r="M149"/>
  <c r="H149" s="1"/>
  <c r="K149" s="1"/>
  <c r="Q193"/>
  <c r="O203"/>
  <c r="R202"/>
  <c r="O118"/>
  <c r="S125"/>
  <c r="Q147"/>
  <c r="O157"/>
  <c r="L164"/>
  <c r="R164"/>
  <c r="M185"/>
  <c r="Q202"/>
  <c r="M177"/>
  <c r="H177" s="1"/>
  <c r="K177" s="1"/>
  <c r="S202"/>
  <c r="N203"/>
  <c r="E43"/>
  <c r="Q85"/>
  <c r="M91"/>
  <c r="M93"/>
  <c r="M99"/>
  <c r="M102"/>
  <c r="H102" s="1"/>
  <c r="J102" s="1"/>
  <c r="M122"/>
  <c r="H122" s="1"/>
  <c r="K122" s="1"/>
  <c r="M124"/>
  <c r="H124" s="1"/>
  <c r="K124" s="1"/>
  <c r="H163"/>
  <c r="K163" s="1"/>
  <c r="Q203"/>
  <c r="M207"/>
  <c r="E42"/>
  <c r="I216"/>
  <c r="N85"/>
  <c r="S85"/>
  <c r="M92"/>
  <c r="M94"/>
  <c r="H94" s="1"/>
  <c r="J94" s="1"/>
  <c r="M101"/>
  <c r="H101" s="1"/>
  <c r="J101" s="1"/>
  <c r="M103"/>
  <c r="H103" s="1"/>
  <c r="J103" s="1"/>
  <c r="M121"/>
  <c r="M123"/>
  <c r="Z224"/>
  <c r="M196"/>
  <c r="M204"/>
  <c r="M206"/>
  <c r="AL219"/>
  <c r="M202"/>
  <c r="M115"/>
  <c r="M117"/>
  <c r="H117" s="1"/>
  <c r="K117" s="1"/>
  <c r="H162"/>
  <c r="K162" s="1"/>
  <c r="N174"/>
  <c r="M189"/>
  <c r="S118"/>
  <c r="R147"/>
  <c r="H161"/>
  <c r="K161" s="1"/>
  <c r="M87"/>
  <c r="L85"/>
  <c r="M95"/>
  <c r="H95" s="1"/>
  <c r="J95" s="1"/>
  <c r="M114"/>
  <c r="H114" s="1"/>
  <c r="K114" s="1"/>
  <c r="M116"/>
  <c r="Q174"/>
  <c r="R174"/>
  <c r="H181"/>
  <c r="K181" s="1"/>
  <c r="H183"/>
  <c r="K183" s="1"/>
  <c r="N184"/>
  <c r="M188"/>
  <c r="S203"/>
  <c r="H154"/>
  <c r="K154" s="1"/>
  <c r="H156"/>
  <c r="K156" s="1"/>
  <c r="H87"/>
  <c r="J87" s="1"/>
  <c r="M88"/>
  <c r="M90"/>
  <c r="H90" s="1"/>
  <c r="J90" s="1"/>
  <c r="H92"/>
  <c r="J92" s="1"/>
  <c r="M97"/>
  <c r="H97" s="1"/>
  <c r="J97" s="1"/>
  <c r="H104"/>
  <c r="J104" s="1"/>
  <c r="M105"/>
  <c r="H105" s="1"/>
  <c r="J105" s="1"/>
  <c r="M113"/>
  <c r="H113" s="1"/>
  <c r="K113" s="1"/>
  <c r="H115"/>
  <c r="K115" s="1"/>
  <c r="M120"/>
  <c r="H120" s="1"/>
  <c r="K120" s="1"/>
  <c r="H126"/>
  <c r="M127"/>
  <c r="H127" s="1"/>
  <c r="K127" s="1"/>
  <c r="M129"/>
  <c r="H129" s="1"/>
  <c r="L147"/>
  <c r="T146"/>
  <c r="T216" s="1"/>
  <c r="V228" s="1"/>
  <c r="AF146"/>
  <c r="AF216" s="1"/>
  <c r="AH228" s="1"/>
  <c r="J146"/>
  <c r="M158"/>
  <c r="H171"/>
  <c r="K171" s="1"/>
  <c r="H173"/>
  <c r="K173" s="1"/>
  <c r="M178"/>
  <c r="H178" s="1"/>
  <c r="K178" s="1"/>
  <c r="M180"/>
  <c r="H180" s="1"/>
  <c r="K180" s="1"/>
  <c r="M187"/>
  <c r="H93"/>
  <c r="J93" s="1"/>
  <c r="H99"/>
  <c r="J99" s="1"/>
  <c r="H116"/>
  <c r="K116" s="1"/>
  <c r="L118"/>
  <c r="Q118"/>
  <c r="H123"/>
  <c r="K123" s="1"/>
  <c r="H155"/>
  <c r="K155" s="1"/>
  <c r="O174"/>
  <c r="H182"/>
  <c r="K182" s="1"/>
  <c r="S184"/>
  <c r="R184"/>
  <c r="M190"/>
  <c r="S193"/>
  <c r="M198"/>
  <c r="M205"/>
  <c r="H205" s="1"/>
  <c r="K205" s="1"/>
  <c r="H211"/>
  <c r="K211" s="1"/>
  <c r="O85"/>
  <c r="E41"/>
  <c r="E44"/>
  <c r="R85"/>
  <c r="M89"/>
  <c r="H89" s="1"/>
  <c r="J89" s="1"/>
  <c r="M96"/>
  <c r="H96" s="1"/>
  <c r="J96" s="1"/>
  <c r="M98"/>
  <c r="H98" s="1"/>
  <c r="J98" s="1"/>
  <c r="M106"/>
  <c r="H106" s="1"/>
  <c r="J106" s="1"/>
  <c r="M119"/>
  <c r="R118"/>
  <c r="Q125"/>
  <c r="M128"/>
  <c r="H128" s="1"/>
  <c r="K128" s="1"/>
  <c r="Z146"/>
  <c r="Z216" s="1"/>
  <c r="AB228" s="1"/>
  <c r="Q157"/>
  <c r="Q146" s="1"/>
  <c r="M159"/>
  <c r="H159" s="1"/>
  <c r="K159" s="1"/>
  <c r="P157"/>
  <c r="H172"/>
  <c r="K172" s="1"/>
  <c r="M179"/>
  <c r="H179" s="1"/>
  <c r="K179" s="1"/>
  <c r="P193"/>
  <c r="H209"/>
  <c r="K209" s="1"/>
  <c r="T219"/>
  <c r="H91"/>
  <c r="J91" s="1"/>
  <c r="H121"/>
  <c r="K121" s="1"/>
  <c r="AL146"/>
  <c r="AL216" s="1"/>
  <c r="AN228" s="1"/>
  <c r="O184"/>
  <c r="L184"/>
  <c r="M195"/>
  <c r="L193"/>
  <c r="M208"/>
  <c r="H210"/>
  <c r="K210" s="1"/>
  <c r="H212"/>
  <c r="K212" s="1"/>
  <c r="H88"/>
  <c r="J88" s="1"/>
  <c r="H204"/>
  <c r="K204" s="1"/>
  <c r="K126"/>
  <c r="H119"/>
  <c r="Z219"/>
  <c r="N146"/>
  <c r="T226"/>
  <c r="C47"/>
  <c r="E47" s="1"/>
  <c r="M86"/>
  <c r="N118"/>
  <c r="M148"/>
  <c r="M165"/>
  <c r="M175"/>
  <c r="M186"/>
  <c r="M194"/>
  <c r="L202"/>
  <c r="L157"/>
  <c r="O193"/>
  <c r="L203"/>
  <c r="L125"/>
  <c r="O146" l="1"/>
  <c r="K202"/>
  <c r="M118"/>
  <c r="R146"/>
  <c r="R216" s="1"/>
  <c r="H202"/>
  <c r="M193"/>
  <c r="H193" s="1"/>
  <c r="K203"/>
  <c r="S146"/>
  <c r="H125"/>
  <c r="N216"/>
  <c r="M125"/>
  <c r="Q216"/>
  <c r="M203"/>
  <c r="H203" s="1"/>
  <c r="M157"/>
  <c r="H157" s="1"/>
  <c r="O216"/>
  <c r="M184"/>
  <c r="H184" s="1"/>
  <c r="H158"/>
  <c r="K158" s="1"/>
  <c r="K157" s="1"/>
  <c r="P146"/>
  <c r="P216" s="1"/>
  <c r="M164"/>
  <c r="H164" s="1"/>
  <c r="H165"/>
  <c r="K165" s="1"/>
  <c r="K164" s="1"/>
  <c r="K125"/>
  <c r="M147"/>
  <c r="H148"/>
  <c r="K148" s="1"/>
  <c r="K147" s="1"/>
  <c r="L146"/>
  <c r="L216" s="1"/>
  <c r="M174"/>
  <c r="H174" s="1"/>
  <c r="H175"/>
  <c r="K175" s="1"/>
  <c r="K174" s="1"/>
  <c r="M85"/>
  <c r="H86"/>
  <c r="H118"/>
  <c r="K119"/>
  <c r="K118" s="1"/>
  <c r="J86" l="1"/>
  <c r="J85" s="1"/>
  <c r="J216" s="1"/>
  <c r="H85"/>
  <c r="K146"/>
  <c r="K216" s="1"/>
  <c r="M146"/>
  <c r="M216" s="1"/>
  <c r="H147"/>
  <c r="H146" s="1"/>
  <c r="H216" l="1"/>
</calcChain>
</file>

<file path=xl/sharedStrings.xml><?xml version="1.0" encoding="utf-8"?>
<sst xmlns="http://schemas.openxmlformats.org/spreadsheetml/2006/main" count="408" uniqueCount="312">
  <si>
    <t>УТВЕРЖДАЮ</t>
  </si>
  <si>
    <t>Директор ГБПОУ "ПХТТ"</t>
  </si>
  <si>
    <t>С.Л. Панченко</t>
  </si>
  <si>
    <t>"</t>
  </si>
  <si>
    <t>г.</t>
  </si>
  <si>
    <t>УЧЕБНЫЙ ПЛАН</t>
  </si>
  <si>
    <t>образовательной программы среднего профессионального образования</t>
  </si>
  <si>
    <t xml:space="preserve">государственного бюджетного профессионального </t>
  </si>
  <si>
    <t>образовательного учреждения</t>
  </si>
  <si>
    <t>"Пермский химико-технологический техникум"</t>
  </si>
  <si>
    <t xml:space="preserve"> среднего профессионального образования по профессии</t>
  </si>
  <si>
    <t>15.01.38 ОПЕРАТОР-НАЛАДЧИК МЕТАЛЛООБРАБАТЫВАЮЩИХ СТАНКОВ</t>
  </si>
  <si>
    <t>Квалификация (ии)</t>
  </si>
  <si>
    <t>оператор-наладчик</t>
  </si>
  <si>
    <t>металлообрабатывающих станков</t>
  </si>
  <si>
    <t>Форма обучения</t>
  </si>
  <si>
    <t>очная</t>
  </si>
  <si>
    <t>Нормативный срок обучения</t>
  </si>
  <si>
    <t>год.</t>
  </si>
  <si>
    <t>мес.</t>
  </si>
  <si>
    <t>на базе</t>
  </si>
  <si>
    <t>основного общего</t>
  </si>
  <si>
    <t>образования</t>
  </si>
  <si>
    <t>2. СВОДНЫЕ ДАННЫЕ ПО БЮДЖЕТУ ВРЕМЕНИ</t>
  </si>
  <si>
    <t>3. КАЛЕНДАРНЫЙ УЧЕБНЫЙ ГРАФИК</t>
  </si>
  <si>
    <t>Элементы образовательной программы</t>
  </si>
  <si>
    <t>КУРСЫ</t>
  </si>
  <si>
    <t>ИТОГ</t>
  </si>
  <si>
    <t>Курс обучения</t>
  </si>
  <si>
    <t>Сентябрь</t>
  </si>
  <si>
    <t>29.09 - 05.10</t>
  </si>
  <si>
    <t>Октябрь</t>
  </si>
  <si>
    <t>27.10 - 02.11</t>
  </si>
  <si>
    <t>Ноябрь</t>
  </si>
  <si>
    <t>Декабрь</t>
  </si>
  <si>
    <t>29.12 - 04.01</t>
  </si>
  <si>
    <t>Январь</t>
  </si>
  <si>
    <t>26.01 - 01.02</t>
  </si>
  <si>
    <t>Февраль</t>
  </si>
  <si>
    <t>23.02 - 01.03</t>
  </si>
  <si>
    <t>Март</t>
  </si>
  <si>
    <t>30.03 - 05.04</t>
  </si>
  <si>
    <t>Апрель</t>
  </si>
  <si>
    <t>27.04 - 03.05</t>
  </si>
  <si>
    <t>Май</t>
  </si>
  <si>
    <t>Июнь</t>
  </si>
  <si>
    <t>29.06 - 05.07</t>
  </si>
  <si>
    <t>Июль</t>
  </si>
  <si>
    <t>27.07 - 02.08</t>
  </si>
  <si>
    <t>Август</t>
  </si>
  <si>
    <t>01 - 07</t>
  </si>
  <si>
    <t>08 - 14</t>
  </si>
  <si>
    <t>15 - 21</t>
  </si>
  <si>
    <t>22 - 28</t>
  </si>
  <si>
    <t>06 - 12</t>
  </si>
  <si>
    <t>13 - 19</t>
  </si>
  <si>
    <t>20 - 26</t>
  </si>
  <si>
    <t>03 - 09</t>
  </si>
  <si>
    <t>10 - 16</t>
  </si>
  <si>
    <t>17 - 23</t>
  </si>
  <si>
    <t>24 - 30</t>
  </si>
  <si>
    <t>05 - 11</t>
  </si>
  <si>
    <t>12 - 18</t>
  </si>
  <si>
    <t>19 - 25</t>
  </si>
  <si>
    <t>02 - 08</t>
  </si>
  <si>
    <t>09 - 15</t>
  </si>
  <si>
    <t>16 - 22</t>
  </si>
  <si>
    <t>23 - 29</t>
  </si>
  <si>
    <t>04 - 10</t>
  </si>
  <si>
    <t>11 - 17</t>
  </si>
  <si>
    <t>18 - 24</t>
  </si>
  <si>
    <t>25 - 31</t>
  </si>
  <si>
    <t>24 - 31</t>
  </si>
  <si>
    <t>Обучение по дисциплинам и МДК, самост.работа</t>
  </si>
  <si>
    <t>Консультации и промежуточная аттестация</t>
  </si>
  <si>
    <t>Учебная практика</t>
  </si>
  <si>
    <t>Производственная практика</t>
  </si>
  <si>
    <t>уп</t>
  </si>
  <si>
    <t>к</t>
  </si>
  <si>
    <t>Государственная итоговая аттестация</t>
  </si>
  <si>
    <t>пп</t>
  </si>
  <si>
    <t>гиа</t>
  </si>
  <si>
    <t>ВСЕГО</t>
  </si>
  <si>
    <t>ПРОВЕРКА!!!</t>
  </si>
  <si>
    <t>4. УЧЕБНЫЙ ПЛАН</t>
  </si>
  <si>
    <t>Индекс</t>
  </si>
  <si>
    <t>Наименование циклов, дисциплин, профессиональных модулей, МДК, практик</t>
  </si>
  <si>
    <r>
      <t xml:space="preserve">Форма промежуточной аттестации </t>
    </r>
    <r>
      <rPr>
        <i/>
        <sz val="10"/>
        <color theme="1"/>
        <rFont val="Times New Roman"/>
      </rPr>
      <t>(семестр проведения)</t>
    </r>
  </si>
  <si>
    <t>Объем образовательной программы в академических часах</t>
  </si>
  <si>
    <t>Распределение нагрузки по курсам и семестрам</t>
  </si>
  <si>
    <t>Всего объем 
образовательной нагрузки</t>
  </si>
  <si>
    <t>В т.ч. в форме практической подготовки</t>
  </si>
  <si>
    <t>в том числе</t>
  </si>
  <si>
    <t>из всего объема образоват. нагрузки самостоятельная работа</t>
  </si>
  <si>
    <t>Работа обучающихся во взаимодействии с преподавателем</t>
  </si>
  <si>
    <t>1 курс</t>
  </si>
  <si>
    <t>2 курс</t>
  </si>
  <si>
    <t>обязательная часть</t>
  </si>
  <si>
    <t>вариативная часть</t>
  </si>
  <si>
    <t>Всего по дисциплинам и МДК</t>
  </si>
  <si>
    <t>Учебная и произв. практика</t>
  </si>
  <si>
    <t>Курсовой проект (работа)</t>
  </si>
  <si>
    <t>Консультации</t>
  </si>
  <si>
    <t>Промежуточная аттестация</t>
  </si>
  <si>
    <t>1 семестр</t>
  </si>
  <si>
    <t>2 семестр</t>
  </si>
  <si>
    <t>3 семестр</t>
  </si>
  <si>
    <t>4 семестр</t>
  </si>
  <si>
    <t>экзамен (квалификационный)</t>
  </si>
  <si>
    <t>экзамен</t>
  </si>
  <si>
    <t>дифференцированный зачет</t>
  </si>
  <si>
    <t>зачет</t>
  </si>
  <si>
    <t>контрольная работа</t>
  </si>
  <si>
    <t>теоретическое обучение</t>
  </si>
  <si>
    <t>лабораторные и практич.занятия</t>
  </si>
  <si>
    <t>теоретич. обучение</t>
  </si>
  <si>
    <t>практ.и лаб.занятия</t>
  </si>
  <si>
    <t>курс.проект (работа)</t>
  </si>
  <si>
    <t>самост.работа</t>
  </si>
  <si>
    <t>консультации</t>
  </si>
  <si>
    <t>пром.аттестация</t>
  </si>
  <si>
    <t>ОД.00</t>
  </si>
  <si>
    <t>Общеобразовательный цикл</t>
  </si>
  <si>
    <t>ОД.01</t>
  </si>
  <si>
    <t>Русский язык</t>
  </si>
  <si>
    <t>ОД.02</t>
  </si>
  <si>
    <t>Литература</t>
  </si>
  <si>
    <t>ОД.03</t>
  </si>
  <si>
    <t>Математика</t>
  </si>
  <si>
    <t>ОД.04</t>
  </si>
  <si>
    <t>Иностранный язык</t>
  </si>
  <si>
    <t>ОД.05</t>
  </si>
  <si>
    <t>Информатика</t>
  </si>
  <si>
    <t>ОД.06</t>
  </si>
  <si>
    <t>Физика</t>
  </si>
  <si>
    <t>ОД.07</t>
  </si>
  <si>
    <t>Химия</t>
  </si>
  <si>
    <t>ОД.08</t>
  </si>
  <si>
    <t>Биология</t>
  </si>
  <si>
    <t>ОД.09</t>
  </si>
  <si>
    <t>История</t>
  </si>
  <si>
    <t>ОД.10</t>
  </si>
  <si>
    <t>Обществознание</t>
  </si>
  <si>
    <t>ОД.11</t>
  </si>
  <si>
    <t>География</t>
  </si>
  <si>
    <t>ОД.12</t>
  </si>
  <si>
    <t>Физическая культура</t>
  </si>
  <si>
    <t>ОД.13</t>
  </si>
  <si>
    <t>Основы безопасности и защиты Родины</t>
  </si>
  <si>
    <t>ОД.14</t>
  </si>
  <si>
    <t>Основы проектной и исследовательской деятельности</t>
  </si>
  <si>
    <t>ОД.16</t>
  </si>
  <si>
    <t>ОД.17</t>
  </si>
  <si>
    <t>ОД.18</t>
  </si>
  <si>
    <t>ОД.19</t>
  </si>
  <si>
    <t>ОД.20</t>
  </si>
  <si>
    <t>ОД.21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</si>
  <si>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</si>
  <si>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</si>
  <si>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</si>
  <si>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</si>
  <si>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</si>
  <si>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</si>
  <si>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</si>
  <si>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</si>
  <si>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</si>
  <si>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</si>
  <si>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Основы финансовой грамотности</t>
  </si>
  <si>
    <t>СГ.06</t>
  </si>
  <si>
    <t>Основы бережливого производства</t>
  </si>
  <si>
    <t>ОП.00</t>
  </si>
  <si>
    <t>Общепрофессиональный цикл</t>
  </si>
  <si>
    <t>ОП.01</t>
  </si>
  <si>
    <t>Материаловедение</t>
  </si>
  <si>
    <t>ОП.02</t>
  </si>
  <si>
    <t>Техническое черчение</t>
  </si>
  <si>
    <t>ОП.03</t>
  </si>
  <si>
    <t>Технические измерения, допуски и посадки</t>
  </si>
  <si>
    <t>ОП.04ц</t>
  </si>
  <si>
    <t>Современные САМ-системы для токарной обработки</t>
  </si>
  <si>
    <t>П.00</t>
  </si>
  <si>
    <t>Профессиональный цикл</t>
  </si>
  <si>
    <t>ПМ.01</t>
  </si>
  <si>
    <t>Изготовление различных деталей на токарных станках</t>
  </si>
  <si>
    <t>МДК.01.01</t>
  </si>
  <si>
    <t>Технология изготовления различных деталей на токарных станках</t>
  </si>
  <si>
    <t>МДК.01.02*</t>
  </si>
  <si>
    <t xml:space="preserve">Выполнение работ по профессии 19149 Токарь </t>
  </si>
  <si>
    <t>УП.01</t>
  </si>
  <si>
    <t>ПП.01</t>
  </si>
  <si>
    <t>Экзамен по модулю</t>
  </si>
  <si>
    <t>ПМ.02</t>
  </si>
  <si>
    <t>Изготовление различных деталей на фрезерных станках</t>
  </si>
  <si>
    <t>МДК.02.01</t>
  </si>
  <si>
    <t>Технология изготовления различных деталей на фрезерных станках</t>
  </si>
  <si>
    <t>МДК.02.02*</t>
  </si>
  <si>
    <t>Выполнение работ по профессии 19479 Фрезеровщик</t>
  </si>
  <si>
    <t>УП.02</t>
  </si>
  <si>
    <t>ПП.02</t>
  </si>
  <si>
    <t>ПМ.03</t>
  </si>
  <si>
    <t>Наладка оборудования и изготовление различных деталей на токарных станках с программным управлением</t>
  </si>
  <si>
    <t>МДК.03.01</t>
  </si>
  <si>
    <t>Технология наладки оборудования и изготовления различных деталей на токарных станках с программным управлением</t>
  </si>
  <si>
    <t>УП.03</t>
  </si>
  <si>
    <t>ПП.03</t>
  </si>
  <si>
    <t>ПМ.04</t>
  </si>
  <si>
    <t>МДК.04.01</t>
  </si>
  <si>
    <t>МДК.04.02</t>
  </si>
  <si>
    <t>МДК.04.03</t>
  </si>
  <si>
    <t>МДК.04.04</t>
  </si>
  <si>
    <t>МДК.04.05</t>
  </si>
  <si>
    <t>МДК.04.06</t>
  </si>
  <si>
    <t>УП.04</t>
  </si>
  <si>
    <t>ПП.04</t>
  </si>
  <si>
    <t>Производственная практика (по профилю специальности)</t>
  </si>
  <si>
    <t>Экзамен Квалификационный</t>
  </si>
  <si>
    <t>ПМ.05</t>
  </si>
  <si>
    <t>Планирование и организация производственной деятельности</t>
  </si>
  <si>
    <t>МДК.05.01</t>
  </si>
  <si>
    <t>МДК.05.02</t>
  </si>
  <si>
    <t>МДК.05.03</t>
  </si>
  <si>
    <t>МДК.05.04</t>
  </si>
  <si>
    <t>МДК.05.05</t>
  </si>
  <si>
    <t>МДК.05.06</t>
  </si>
  <si>
    <t>УП.05</t>
  </si>
  <si>
    <t>ПП.05</t>
  </si>
  <si>
    <t>ПМ.06</t>
  </si>
  <si>
    <t>Выполнение работ по профессии 13321 Лаборант химического анализа</t>
  </si>
  <si>
    <t>МДК.06.01</t>
  </si>
  <si>
    <t>МДК.06.02</t>
  </si>
  <si>
    <t>МДК.06.03</t>
  </si>
  <si>
    <t>МДК.06.04</t>
  </si>
  <si>
    <t>МДК.06.05</t>
  </si>
  <si>
    <t>МДК.06.06</t>
  </si>
  <si>
    <t>УП.06</t>
  </si>
  <si>
    <t>ПП.06</t>
  </si>
  <si>
    <t>ПМ.11</t>
  </si>
  <si>
    <t>Разработка, адмистрирование и защита баз данных</t>
  </si>
  <si>
    <t>МДК.11.01</t>
  </si>
  <si>
    <t>Технология разработки и защиты баз данных</t>
  </si>
  <si>
    <t>МДК.11.02</t>
  </si>
  <si>
    <t>Разработка, адмистрирование удаленных баз данных</t>
  </si>
  <si>
    <t>МДК.08.03</t>
  </si>
  <si>
    <t>МДК.08.04</t>
  </si>
  <si>
    <t>МДК.08.05</t>
  </si>
  <si>
    <t>Ремонт, регулировка и испытание контрольно-измерительных приборов и автоматов</t>
  </si>
  <si>
    <t>ГИА.00</t>
  </si>
  <si>
    <t>ОБЩИЙ ОБЪЕМ ОБРАЗОВАТЕЛЬНОЙ ПРОГРАМЫ</t>
  </si>
  <si>
    <t>ПРОВЕРКА!!!!!!!</t>
  </si>
  <si>
    <t>дисциплин и МДК</t>
  </si>
  <si>
    <t>часов в неделю дисциплин, МДК, консультаций, практик</t>
  </si>
  <si>
    <t>самостоятельная работа</t>
  </si>
  <si>
    <t>учебной практики</t>
  </si>
  <si>
    <t>производственной практики по профилю специальности</t>
  </si>
  <si>
    <t>промежуточная аттестация</t>
  </si>
  <si>
    <t>экзаменов, экзаменов (квалификационных)</t>
  </si>
  <si>
    <t>дифф.зачетов (без учета ФК)</t>
  </si>
  <si>
    <t>зачетов (без учета ФК)</t>
  </si>
  <si>
    <t>5. ПЕРЕЧЕНЬ КАБИНЕТОВ, ЛАБОРАТОРИЙ, МАСТЕРСКИХ И ДРУГИХ ПОМЕЩЕНИЙ ДЛЯ ПОДГОТОВКИ ПО СПЕЦИАЛЬНОСТИ</t>
  </si>
  <si>
    <t>КАБИНЕТЫ:</t>
  </si>
  <si>
    <t>ЛАБОРАТОРИИ:</t>
  </si>
  <si>
    <t>МАСТЕРСКИЕ:</t>
  </si>
  <si>
    <t>СПОРТИВНЫЙ КОМПЛЕКС:</t>
  </si>
  <si>
    <t>Спортивный зал</t>
  </si>
  <si>
    <t>Открытый стадион широкого профиля с элементами полосы препятствий</t>
  </si>
  <si>
    <t>Стрелковый тир</t>
  </si>
  <si>
    <t>ЗАЛЫ:</t>
  </si>
  <si>
    <t>Библиотека, читальный зал с выходом в сеть Интернет</t>
  </si>
  <si>
    <t>Актовый зал</t>
  </si>
  <si>
    <t>Министерство образования и науки Российской Федерации</t>
  </si>
  <si>
    <t>Государственное бюджетное профессиональное образовательное учреждение "Кунгурский центр образования №1"</t>
  </si>
  <si>
    <t>ПРИНЯТО</t>
  </si>
  <si>
    <t xml:space="preserve">на заседании педагогического </t>
  </si>
  <si>
    <t>Директор</t>
  </si>
  <si>
    <t xml:space="preserve">совета </t>
  </si>
  <si>
    <t>А.М. Ахметьянов</t>
  </si>
  <si>
    <t xml:space="preserve">(протокол № ____ от "_____"__________20____г.) </t>
  </si>
  <si>
    <t xml:space="preserve">                                                                                               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</si>
  <si>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</si>
  <si>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</si>
  <si>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код</t>
  </si>
  <si>
    <t>наименование специальности</t>
  </si>
  <si>
    <t>основное общее образование</t>
  </si>
  <si>
    <t>Уровень образования, необходимый для приема на обучение</t>
  </si>
  <si>
    <t>квалификация: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</si>
  <si>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</si>
  <si>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</si>
  <si>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</si>
  <si>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</si>
  <si>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</si>
  <si>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</si>
  <si>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</si>
  <si>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</si>
  <si>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Срок получения образования по ОП</t>
  </si>
  <si>
    <t>год начала подготовки по УП</t>
  </si>
  <si>
    <t>2025</t>
  </si>
  <si>
    <t>профиль получаемого профессионального образования</t>
  </si>
  <si>
    <t>при реализации программы среднего общего образования</t>
  </si>
  <si>
    <t>Приказ об утверждении ФГОС</t>
  </si>
  <si>
    <t xml:space="preserve">от </t>
  </si>
  <si>
    <t xml:space="preserve">     № </t>
  </si>
  <si>
    <t>Виды деятельности</t>
  </si>
  <si>
    <t>ОПЕРАТОР-НАЛАДЧИК МЕТАЛЛООБРАБАТЫВАЮЩИХ СТАНКОВ ПРОФЕССИОНАЛИТЕТ</t>
  </si>
  <si>
    <t xml:space="preserve">ОПЕРАТОР-НАЛАДЧИК МЕТАЛЛООБРАБАТЫВАЮЩИХ СТАНКОВ  </t>
  </si>
  <si>
    <t>1г 10м</t>
  </si>
  <si>
    <t>технический</t>
  </si>
  <si>
    <t>15.11.2023</t>
  </si>
  <si>
    <t>862</t>
  </si>
  <si>
    <t xml:space="preserve">изготовление различных деталей на токарных станках </t>
  </si>
  <si>
    <t xml:space="preserve">наладка оборудования и изготовление различных деталей на токарных станках с программным управлением </t>
  </si>
  <si>
    <t xml:space="preserve">наладка оборудования и изготовление различных деталей на фрезерных станках с программным управлением </t>
  </si>
  <si>
    <t>15.01.38</t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</si>
</sst>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sz val="18"/>
      <color theme="1"/>
      <name val="Times New Roman"/>
    </font>
    <font>
      <b/>
      <sz val="20"/>
      <color theme="1"/>
      <name val="Times New Roman"/>
    </font>
    <font>
      <b/>
      <sz val="26"/>
      <color theme="1"/>
      <name val="Times New Roman"/>
    </font>
    <font>
      <sz val="20"/>
      <color theme="1"/>
      <name val="Times New Roman"/>
    </font>
    <font>
      <b/>
      <sz val="36"/>
      <color theme="1"/>
      <name val="Times New Roman"/>
    </font>
    <font>
      <sz val="32"/>
      <color theme="1"/>
      <name val="Times New Roman"/>
    </font>
    <font>
      <b/>
      <sz val="32"/>
      <color theme="1"/>
      <name val="Times New Roman"/>
    </font>
    <font>
      <sz val="26"/>
      <color theme="1"/>
      <name val="Times New Roman"/>
    </font>
    <font>
      <i/>
      <sz val="26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b/>
      <sz val="10"/>
      <color theme="1"/>
      <name val="Times New Roman"/>
    </font>
    <font>
      <sz val="10"/>
      <color rgb="FFFF0000"/>
      <name val="Times New Roman"/>
    </font>
    <font>
      <sz val="12"/>
      <color rgb="FF000000"/>
      <name val="Times New Roman"/>
    </font>
    <font>
      <b/>
      <sz val="12"/>
      <color theme="1"/>
      <name val="Times New Roman"/>
    </font>
    <font>
      <b/>
      <sz val="14"/>
      <name val="Times New Roman"/>
    </font>
    <font>
      <sz val="14"/>
      <name val="Times New Roman"/>
    </font>
    <font>
      <i/>
      <sz val="10"/>
      <color theme="1"/>
      <name val="Times New Roman"/>
    </font>
    <font>
      <sz val="8"/>
      <color indexed="8"/>
      <name val="Tahoma"/>
      <family val="2"/>
    </font>
    <font>
      <sz val="11"/>
      <color indexed="8"/>
      <name val="Tahoma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Tahoma"/>
      <family val="2"/>
    </font>
    <font>
      <u/>
      <sz val="8"/>
      <color indexed="8"/>
      <name val="Tahoma"/>
      <family val="2"/>
    </font>
    <font>
      <b/>
      <sz val="26"/>
      <color indexed="8"/>
      <name val="Times New Roman"/>
      <family val="1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i/>
      <sz val="8"/>
      <color indexed="8"/>
      <name val="Tahoma"/>
      <family val="2"/>
    </font>
    <font>
      <sz val="9"/>
      <color indexed="8"/>
      <name val="Tahoma"/>
      <family val="2"/>
    </font>
    <font>
      <sz val="8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i/>
      <sz val="8"/>
      <color indexed="8"/>
      <name val="Tahoma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  <fill>
      <patternFill patternType="solid">
        <fgColor theme="9" tint="0.39994506668294322"/>
        <bgColor indexed="65"/>
      </patternFill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CCCFF"/>
      </patternFill>
    </fill>
    <fill>
      <patternFill patternType="solid">
        <fgColor theme="0" tint="-0.249977111117893"/>
        <bgColor indexed="65"/>
      </patternFill>
    </fill>
    <fill>
      <patternFill patternType="solid">
        <fgColor rgb="FFFF66FF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21" fillId="0" borderId="0"/>
  </cellStyleXfs>
  <cellXfs count="516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14" fillId="0" borderId="27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1" fontId="2" fillId="0" borderId="3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3" borderId="38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1" fontId="2" fillId="4" borderId="26" xfId="0" applyNumberFormat="1" applyFont="1" applyFill="1" applyBorder="1" applyAlignment="1">
      <alignment horizontal="center" vertical="center" wrapText="1"/>
    </xf>
    <xf numFmtId="1" fontId="2" fillId="4" borderId="38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6" borderId="18" xfId="0" applyNumberFormat="1" applyFont="1" applyFill="1" applyBorder="1" applyAlignment="1">
      <alignment horizontal="center" vertical="center" wrapText="1"/>
    </xf>
    <xf numFmtId="0" fontId="2" fillId="6" borderId="49" xfId="0" applyNumberFormat="1" applyFont="1" applyFill="1" applyBorder="1" applyAlignment="1">
      <alignment horizontal="center" vertical="center" wrapText="1"/>
    </xf>
    <xf numFmtId="0" fontId="2" fillId="6" borderId="53" xfId="0" applyNumberFormat="1" applyFont="1" applyFill="1" applyBorder="1" applyAlignment="1">
      <alignment horizontal="center" vertical="center" wrapText="1"/>
    </xf>
    <xf numFmtId="0" fontId="2" fillId="6" borderId="54" xfId="0" applyNumberFormat="1" applyFont="1" applyFill="1" applyBorder="1" applyAlignment="1">
      <alignment horizontal="center" vertical="center" wrapText="1"/>
    </xf>
    <xf numFmtId="0" fontId="2" fillId="7" borderId="26" xfId="0" applyNumberFormat="1" applyFont="1" applyFill="1" applyBorder="1" applyAlignment="1">
      <alignment horizontal="center" vertical="center" wrapText="1"/>
    </xf>
    <xf numFmtId="1" fontId="2" fillId="7" borderId="26" xfId="0" applyNumberFormat="1" applyFont="1" applyFill="1" applyBorder="1" applyAlignment="1">
      <alignment horizontal="center" vertical="center" wrapText="1"/>
    </xf>
    <xf numFmtId="1" fontId="2" fillId="7" borderId="38" xfId="0" applyNumberFormat="1" applyFont="1" applyFill="1" applyBorder="1" applyAlignment="1">
      <alignment horizontal="center" vertical="center" wrapText="1"/>
    </xf>
    <xf numFmtId="0" fontId="2" fillId="9" borderId="57" xfId="0" applyNumberFormat="1" applyFont="1" applyFill="1" applyBorder="1" applyAlignment="1">
      <alignment vertical="center" wrapText="1"/>
    </xf>
    <xf numFmtId="0" fontId="2" fillId="9" borderId="7" xfId="0" applyNumberFormat="1" applyFont="1" applyFill="1" applyBorder="1" applyAlignment="1">
      <alignment vertical="center" wrapText="1"/>
    </xf>
    <xf numFmtId="0" fontId="2" fillId="9" borderId="58" xfId="0" applyNumberFormat="1" applyFont="1" applyFill="1" applyBorder="1" applyAlignment="1">
      <alignment vertical="center" wrapText="1"/>
    </xf>
    <xf numFmtId="0" fontId="2" fillId="9" borderId="61" xfId="0" applyNumberFormat="1" applyFont="1" applyFill="1" applyBorder="1" applyAlignment="1">
      <alignment vertical="center" wrapText="1"/>
    </xf>
    <xf numFmtId="0" fontId="2" fillId="9" borderId="62" xfId="0" applyNumberFormat="1" applyFont="1" applyFill="1" applyBorder="1" applyAlignment="1">
      <alignment vertical="center" wrapText="1"/>
    </xf>
    <xf numFmtId="0" fontId="2" fillId="9" borderId="63" xfId="0" applyNumberFormat="1" applyFont="1" applyFill="1" applyBorder="1" applyAlignment="1">
      <alignment vertical="center" wrapText="1"/>
    </xf>
    <xf numFmtId="0" fontId="14" fillId="10" borderId="34" xfId="0" applyNumberFormat="1" applyFont="1" applyFill="1" applyBorder="1" applyAlignment="1">
      <alignment horizontal="center" vertical="center" wrapText="1"/>
    </xf>
    <xf numFmtId="1" fontId="14" fillId="10" borderId="34" xfId="0" applyNumberFormat="1" applyFont="1" applyFill="1" applyBorder="1" applyAlignment="1">
      <alignment horizontal="center" vertical="center" wrapText="1"/>
    </xf>
    <xf numFmtId="1" fontId="14" fillId="10" borderId="35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textRotation="90" wrapText="1"/>
    </xf>
    <xf numFmtId="0" fontId="2" fillId="3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wrapText="1"/>
    </xf>
    <xf numFmtId="0" fontId="13" fillId="0" borderId="0" xfId="0" applyNumberFormat="1" applyFont="1"/>
    <xf numFmtId="0" fontId="12" fillId="0" borderId="0" xfId="0" applyNumberFormat="1" applyFont="1" applyAlignment="1">
      <alignment horizontal="center"/>
    </xf>
    <xf numFmtId="0" fontId="12" fillId="0" borderId="0" xfId="0" applyNumberFormat="1" applyFont="1"/>
    <xf numFmtId="0" fontId="13" fillId="0" borderId="0" xfId="0" applyNumberFormat="1" applyFont="1" applyAlignment="1">
      <alignment horizontal="left"/>
    </xf>
    <xf numFmtId="0" fontId="19" fillId="0" borderId="0" xfId="0" applyNumberFormat="1" applyFont="1"/>
    <xf numFmtId="0" fontId="2" fillId="0" borderId="0" xfId="0" applyNumberFormat="1" applyFont="1" applyAlignment="1">
      <alignment vertical="center" textRotation="90" wrapText="1"/>
    </xf>
    <xf numFmtId="0" fontId="2" fillId="0" borderId="0" xfId="0" applyNumberFormat="1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21" fillId="0" borderId="0" xfId="1"/>
    <xf numFmtId="0" fontId="21" fillId="11" borderId="0" xfId="1" applyFill="1" applyAlignment="1" applyProtection="1">
      <alignment horizontal="center" vertical="center"/>
      <protection locked="0"/>
    </xf>
    <xf numFmtId="0" fontId="24" fillId="11" borderId="0" xfId="1" applyFont="1" applyFill="1" applyAlignment="1" applyProtection="1">
      <alignment horizontal="center" vertical="center"/>
      <protection locked="0"/>
    </xf>
    <xf numFmtId="0" fontId="25" fillId="0" borderId="0" xfId="1" applyFont="1"/>
    <xf numFmtId="0" fontId="25" fillId="11" borderId="0" xfId="1" applyFont="1" applyFill="1" applyAlignment="1" applyProtection="1">
      <alignment horizontal="center" vertical="center"/>
      <protection locked="0"/>
    </xf>
    <xf numFmtId="0" fontId="21" fillId="11" borderId="0" xfId="1" applyFill="1" applyAlignment="1" applyProtection="1">
      <alignment horizontal="left" vertical="center"/>
      <protection locked="0"/>
    </xf>
    <xf numFmtId="0" fontId="28" fillId="11" borderId="0" xfId="1" applyFont="1" applyFill="1" applyAlignment="1" applyProtection="1">
      <alignment horizontal="left" vertical="center"/>
      <protection locked="0"/>
    </xf>
    <xf numFmtId="0" fontId="29" fillId="11" borderId="0" xfId="1" applyFont="1" applyFill="1" applyAlignment="1" applyProtection="1">
      <alignment horizontal="left" vertical="center"/>
      <protection locked="0"/>
    </xf>
    <xf numFmtId="0" fontId="30" fillId="11" borderId="0" xfId="1" applyFont="1" applyFill="1" applyAlignment="1" applyProtection="1">
      <alignment horizontal="center" vertical="top"/>
      <protection locked="0"/>
    </xf>
    <xf numFmtId="0" fontId="28" fillId="11" borderId="0" xfId="1" applyFont="1" applyFill="1" applyAlignment="1" applyProtection="1">
      <alignment horizontal="left" vertical="top"/>
      <protection locked="0"/>
    </xf>
    <xf numFmtId="0" fontId="32" fillId="0" borderId="0" xfId="1" applyFont="1"/>
    <xf numFmtId="0" fontId="32" fillId="0" borderId="0" xfId="1" applyFont="1" applyAlignment="1" applyProtection="1">
      <alignment horizontal="center" vertical="center"/>
      <protection locked="0"/>
    </xf>
    <xf numFmtId="0" fontId="38" fillId="0" borderId="0" xfId="1" applyFont="1" applyAlignment="1" applyProtection="1">
      <alignment horizontal="left" vertical="center"/>
      <protection locked="0"/>
    </xf>
    <xf numFmtId="0" fontId="2" fillId="13" borderId="0" xfId="0" applyNumberFormat="1" applyFont="1" applyFill="1" applyAlignment="1">
      <alignment horizontal="center" vertical="center" wrapText="1"/>
    </xf>
    <xf numFmtId="0" fontId="2" fillId="13" borderId="53" xfId="0" applyNumberFormat="1" applyFont="1" applyFill="1" applyBorder="1" applyAlignment="1">
      <alignment horizontal="center" vertical="center" wrapText="1"/>
    </xf>
    <xf numFmtId="0" fontId="2" fillId="13" borderId="54" xfId="0" applyNumberFormat="1" applyFont="1" applyFill="1" applyBorder="1" applyAlignment="1">
      <alignment horizontal="center" vertical="center" wrapText="1"/>
    </xf>
    <xf numFmtId="0" fontId="2" fillId="13" borderId="57" xfId="0" applyNumberFormat="1" applyFont="1" applyFill="1" applyBorder="1" applyAlignment="1">
      <alignment vertical="center" wrapText="1"/>
    </xf>
    <xf numFmtId="0" fontId="12" fillId="13" borderId="0" xfId="0" applyNumberFormat="1" applyFont="1" applyFill="1" applyBorder="1" applyAlignment="1">
      <alignment horizontal="center" vertical="center" wrapText="1"/>
    </xf>
    <xf numFmtId="0" fontId="13" fillId="13" borderId="0" xfId="0" applyNumberFormat="1" applyFont="1" applyFill="1" applyBorder="1" applyAlignment="1">
      <alignment vertical="center" wrapText="1"/>
    </xf>
    <xf numFmtId="0" fontId="2" fillId="13" borderId="0" xfId="0" applyNumberFormat="1" applyFont="1" applyFill="1" applyBorder="1" applyAlignment="1">
      <alignment horizontal="center" vertical="center" wrapText="1"/>
    </xf>
    <xf numFmtId="0" fontId="2" fillId="13" borderId="0" xfId="0" applyNumberFormat="1" applyFont="1" applyFill="1" applyBorder="1" applyAlignment="1">
      <alignment vertical="center" wrapText="1"/>
    </xf>
    <xf numFmtId="0" fontId="14" fillId="13" borderId="66" xfId="0" applyNumberFormat="1" applyFont="1" applyFill="1" applyBorder="1" applyAlignment="1">
      <alignment vertical="center" wrapText="1"/>
    </xf>
    <xf numFmtId="0" fontId="14" fillId="13" borderId="93" xfId="0" applyNumberFormat="1" applyFont="1" applyFill="1" applyBorder="1" applyAlignment="1">
      <alignment vertical="center" wrapText="1"/>
    </xf>
    <xf numFmtId="0" fontId="14" fillId="13" borderId="56" xfId="0" applyNumberFormat="1" applyFont="1" applyFill="1" applyBorder="1" applyAlignment="1">
      <alignment horizontal="center" vertical="center" textRotation="90" wrapText="1"/>
    </xf>
    <xf numFmtId="0" fontId="14" fillId="13" borderId="34" xfId="0" applyNumberFormat="1" applyFont="1" applyFill="1" applyBorder="1" applyAlignment="1">
      <alignment horizontal="center" vertical="center" textRotation="90" wrapText="1"/>
    </xf>
    <xf numFmtId="0" fontId="14" fillId="13" borderId="35" xfId="0" applyNumberFormat="1" applyFont="1" applyFill="1" applyBorder="1" applyAlignment="1">
      <alignment horizontal="center" vertical="center" textRotation="90" wrapText="1"/>
    </xf>
    <xf numFmtId="0" fontId="14" fillId="13" borderId="74" xfId="0" applyNumberFormat="1" applyFont="1" applyFill="1" applyBorder="1" applyAlignment="1">
      <alignment horizontal="center" vertical="center" textRotation="90" wrapText="1"/>
    </xf>
    <xf numFmtId="0" fontId="14" fillId="13" borderId="79" xfId="0" applyNumberFormat="1" applyFont="1" applyFill="1" applyBorder="1" applyAlignment="1">
      <alignment horizontal="center" vertical="center" textRotation="90" wrapText="1"/>
    </xf>
    <xf numFmtId="0" fontId="14" fillId="13" borderId="65" xfId="0" applyNumberFormat="1" applyFont="1" applyFill="1" applyBorder="1" applyAlignment="1">
      <alignment horizontal="center" vertical="center"/>
    </xf>
    <xf numFmtId="0" fontId="14" fillId="13" borderId="66" xfId="0" applyNumberFormat="1" applyFont="1" applyFill="1" applyBorder="1" applyAlignment="1">
      <alignment horizontal="center" vertical="center" wrapText="1"/>
    </xf>
    <xf numFmtId="0" fontId="14" fillId="13" borderId="98" xfId="0" applyNumberFormat="1" applyFont="1" applyFill="1" applyBorder="1" applyAlignment="1">
      <alignment horizontal="center" vertical="center" wrapText="1"/>
    </xf>
    <xf numFmtId="0" fontId="14" fillId="13" borderId="22" xfId="0" applyNumberFormat="1" applyFont="1" applyFill="1" applyBorder="1" applyAlignment="1">
      <alignment horizontal="center" vertical="center" wrapText="1"/>
    </xf>
    <xf numFmtId="0" fontId="14" fillId="13" borderId="81" xfId="0" applyNumberFormat="1" applyFont="1" applyFill="1" applyBorder="1" applyAlignment="1">
      <alignment horizontal="center" vertical="center" wrapText="1"/>
    </xf>
    <xf numFmtId="0" fontId="14" fillId="13" borderId="80" xfId="0" applyNumberFormat="1" applyFont="1" applyFill="1" applyBorder="1" applyAlignment="1">
      <alignment horizontal="center" vertical="center" wrapText="1"/>
    </xf>
    <xf numFmtId="0" fontId="14" fillId="13" borderId="65" xfId="0" applyNumberFormat="1" applyFont="1" applyFill="1" applyBorder="1" applyAlignment="1">
      <alignment horizontal="center" vertical="center" wrapText="1"/>
    </xf>
    <xf numFmtId="0" fontId="14" fillId="13" borderId="66" xfId="0" applyNumberFormat="1" applyFont="1" applyFill="1" applyBorder="1" applyAlignment="1">
      <alignment horizontal="left" vertical="center" wrapText="1"/>
    </xf>
    <xf numFmtId="0" fontId="2" fillId="13" borderId="100" xfId="0" applyNumberFormat="1" applyFont="1" applyFill="1" applyBorder="1" applyAlignment="1">
      <alignment horizontal="center" vertical="center" wrapText="1"/>
    </xf>
    <xf numFmtId="0" fontId="2" fillId="13" borderId="27" xfId="0" applyNumberFormat="1" applyFont="1" applyFill="1" applyBorder="1"/>
    <xf numFmtId="0" fontId="2" fillId="13" borderId="101" xfId="0" applyNumberFormat="1" applyFont="1" applyFill="1" applyBorder="1" applyAlignment="1">
      <alignment horizontal="center" vertical="center" wrapText="1"/>
    </xf>
    <xf numFmtId="49" fontId="2" fillId="13" borderId="53" xfId="0" applyNumberFormat="1" applyFont="1" applyFill="1" applyBorder="1" applyAlignment="1">
      <alignment horizontal="center" vertical="center" wrapText="1"/>
    </xf>
    <xf numFmtId="49" fontId="2" fillId="13" borderId="54" xfId="0" applyNumberFormat="1" applyFont="1" applyFill="1" applyBorder="1" applyAlignment="1">
      <alignment horizontal="center" vertical="center" wrapText="1"/>
    </xf>
    <xf numFmtId="0" fontId="2" fillId="13" borderId="102" xfId="0" applyNumberFormat="1" applyFont="1" applyFill="1" applyBorder="1" applyAlignment="1">
      <alignment horizontal="center" vertical="center" wrapText="1"/>
    </xf>
    <xf numFmtId="0" fontId="2" fillId="13" borderId="103" xfId="0" applyNumberFormat="1" applyFont="1" applyFill="1" applyBorder="1" applyAlignment="1">
      <alignment horizontal="center" vertical="center" wrapText="1"/>
    </xf>
    <xf numFmtId="0" fontId="2" fillId="13" borderId="104" xfId="0" applyNumberFormat="1" applyFont="1" applyFill="1" applyBorder="1" applyAlignment="1">
      <alignment horizontal="center" vertical="center" wrapText="1"/>
    </xf>
    <xf numFmtId="0" fontId="2" fillId="13" borderId="26" xfId="0" applyNumberFormat="1" applyFont="1" applyFill="1" applyBorder="1" applyAlignment="1">
      <alignment horizontal="center" vertical="center" wrapText="1"/>
    </xf>
    <xf numFmtId="0" fontId="2" fillId="13" borderId="27" xfId="0" applyNumberFormat="1" applyFont="1" applyFill="1" applyBorder="1" applyAlignment="1">
      <alignment horizontal="center" vertical="center" wrapText="1"/>
    </xf>
    <xf numFmtId="0" fontId="2" fillId="13" borderId="36" xfId="0" applyNumberFormat="1" applyFont="1" applyFill="1" applyBorder="1" applyAlignment="1">
      <alignment horizontal="center" vertical="center" wrapText="1"/>
    </xf>
    <xf numFmtId="49" fontId="2" fillId="13" borderId="26" xfId="0" applyNumberFormat="1" applyFont="1" applyFill="1" applyBorder="1" applyAlignment="1">
      <alignment horizontal="center" vertical="center" wrapText="1"/>
    </xf>
    <xf numFmtId="49" fontId="2" fillId="13" borderId="38" xfId="0" applyNumberFormat="1" applyFont="1" applyFill="1" applyBorder="1" applyAlignment="1">
      <alignment horizontal="center" vertical="center" wrapText="1"/>
    </xf>
    <xf numFmtId="0" fontId="2" fillId="13" borderId="38" xfId="0" applyNumberFormat="1" applyFont="1" applyFill="1" applyBorder="1" applyAlignment="1">
      <alignment horizontal="center" vertical="center" wrapText="1"/>
    </xf>
    <xf numFmtId="0" fontId="2" fillId="13" borderId="105" xfId="0" applyNumberFormat="1" applyFont="1" applyFill="1" applyBorder="1" applyAlignment="1">
      <alignment wrapText="1"/>
    </xf>
    <xf numFmtId="0" fontId="2" fillId="13" borderId="106" xfId="0" applyNumberFormat="1" applyFont="1" applyFill="1" applyBorder="1" applyAlignment="1">
      <alignment horizontal="center" vertical="center" wrapText="1"/>
    </xf>
    <xf numFmtId="0" fontId="2" fillId="13" borderId="32" xfId="0" applyNumberFormat="1" applyFont="1" applyFill="1" applyBorder="1" applyAlignment="1">
      <alignment horizontal="center" vertical="center" wrapText="1"/>
    </xf>
    <xf numFmtId="0" fontId="2" fillId="13" borderId="30" xfId="0" applyNumberFormat="1" applyFont="1" applyFill="1" applyBorder="1" applyAlignment="1">
      <alignment horizontal="center" vertical="center" wrapText="1"/>
    </xf>
    <xf numFmtId="0" fontId="2" fillId="13" borderId="27" xfId="0" applyNumberFormat="1" applyFont="1" applyFill="1" applyBorder="1" applyAlignment="1">
      <alignment wrapText="1"/>
    </xf>
    <xf numFmtId="0" fontId="2" fillId="13" borderId="4" xfId="0" applyNumberFormat="1" applyFont="1" applyFill="1" applyBorder="1" applyAlignment="1">
      <alignment horizontal="left" vertical="top" wrapText="1"/>
    </xf>
    <xf numFmtId="0" fontId="2" fillId="13" borderId="4" xfId="0" applyNumberFormat="1" applyFont="1" applyFill="1" applyBorder="1" applyAlignment="1">
      <alignment horizontal="left" vertical="center" wrapText="1"/>
    </xf>
    <xf numFmtId="0" fontId="2" fillId="13" borderId="7" xfId="0" applyNumberFormat="1" applyFont="1" applyFill="1" applyBorder="1" applyAlignment="1">
      <alignment horizontal="left" vertical="center" wrapText="1"/>
    </xf>
    <xf numFmtId="0" fontId="15" fillId="13" borderId="106" xfId="0" applyNumberFormat="1" applyFont="1" applyFill="1" applyBorder="1" applyAlignment="1">
      <alignment horizontal="center" vertical="center" wrapText="1"/>
    </xf>
    <xf numFmtId="0" fontId="15" fillId="13" borderId="32" xfId="0" applyNumberFormat="1" applyFont="1" applyFill="1" applyBorder="1" applyAlignment="1">
      <alignment horizontal="center" vertical="center" wrapText="1"/>
    </xf>
    <xf numFmtId="49" fontId="15" fillId="13" borderId="32" xfId="0" applyNumberFormat="1" applyFont="1" applyFill="1" applyBorder="1" applyAlignment="1">
      <alignment horizontal="center" vertical="center" wrapText="1"/>
    </xf>
    <xf numFmtId="49" fontId="15" fillId="13" borderId="107" xfId="0" applyNumberFormat="1" applyFont="1" applyFill="1" applyBorder="1" applyAlignment="1">
      <alignment horizontal="center" vertical="center" wrapText="1"/>
    </xf>
    <xf numFmtId="0" fontId="2" fillId="13" borderId="108" xfId="0" applyNumberFormat="1" applyFont="1" applyFill="1" applyBorder="1" applyAlignment="1">
      <alignment horizontal="center" vertical="center" wrapText="1"/>
    </xf>
    <xf numFmtId="0" fontId="2" fillId="13" borderId="57" xfId="0" applyNumberFormat="1" applyFont="1" applyFill="1" applyBorder="1" applyAlignment="1">
      <alignment horizontal="center" vertical="center" wrapText="1"/>
    </xf>
    <xf numFmtId="0" fontId="15" fillId="13" borderId="107" xfId="0" applyNumberFormat="1" applyFont="1" applyFill="1" applyBorder="1" applyAlignment="1">
      <alignment horizontal="center" vertical="center" wrapText="1"/>
    </xf>
    <xf numFmtId="0" fontId="2" fillId="13" borderId="107" xfId="0" applyNumberFormat="1" applyFont="1" applyFill="1" applyBorder="1" applyAlignment="1">
      <alignment horizontal="center" vertical="center" wrapText="1"/>
    </xf>
    <xf numFmtId="0" fontId="2" fillId="13" borderId="1" xfId="0" applyNumberFormat="1" applyFont="1" applyFill="1" applyBorder="1" applyAlignment="1">
      <alignment horizontal="left" vertical="top" wrapText="1"/>
    </xf>
    <xf numFmtId="0" fontId="2" fillId="13" borderId="105" xfId="0" applyNumberFormat="1" applyFont="1" applyFill="1" applyBorder="1" applyAlignment="1">
      <alignment horizontal="center" vertical="center" wrapText="1"/>
    </xf>
    <xf numFmtId="0" fontId="2" fillId="13" borderId="109" xfId="0" applyNumberFormat="1" applyFont="1" applyFill="1" applyBorder="1" applyAlignment="1">
      <alignment horizontal="center" vertical="center" wrapText="1"/>
    </xf>
    <xf numFmtId="49" fontId="2" fillId="13" borderId="32" xfId="0" applyNumberFormat="1" applyFont="1" applyFill="1" applyBorder="1" applyAlignment="1">
      <alignment horizontal="center" vertical="center" wrapText="1"/>
    </xf>
    <xf numFmtId="49" fontId="2" fillId="13" borderId="107" xfId="0" applyNumberFormat="1" applyFont="1" applyFill="1" applyBorder="1" applyAlignment="1">
      <alignment horizontal="center" vertical="center" wrapText="1"/>
    </xf>
    <xf numFmtId="0" fontId="14" fillId="13" borderId="98" xfId="0" applyNumberFormat="1" applyFont="1" applyFill="1" applyBorder="1" applyAlignment="1">
      <alignment vertical="center" wrapText="1"/>
    </xf>
    <xf numFmtId="0" fontId="14" fillId="13" borderId="22" xfId="0" applyNumberFormat="1" applyFont="1" applyFill="1" applyBorder="1" applyAlignment="1">
      <alignment vertical="center" wrapText="1"/>
    </xf>
    <xf numFmtId="0" fontId="14" fillId="13" borderId="81" xfId="0" applyNumberFormat="1" applyFont="1" applyFill="1" applyBorder="1" applyAlignment="1">
      <alignment vertical="center" wrapText="1"/>
    </xf>
    <xf numFmtId="0" fontId="2" fillId="13" borderId="10" xfId="0" applyNumberFormat="1" applyFont="1" applyFill="1" applyBorder="1" applyAlignment="1">
      <alignment horizontal="center" vertical="center" wrapText="1"/>
    </xf>
    <xf numFmtId="0" fontId="2" fillId="13" borderId="21" xfId="0" applyNumberFormat="1" applyFont="1" applyFill="1" applyBorder="1" applyAlignment="1">
      <alignment horizontal="center" vertical="center" wrapText="1"/>
    </xf>
    <xf numFmtId="0" fontId="2" fillId="13" borderId="14" xfId="0" applyNumberFormat="1" applyFont="1" applyFill="1" applyBorder="1" applyAlignment="1">
      <alignment horizontal="center" vertical="center" wrapText="1"/>
    </xf>
    <xf numFmtId="0" fontId="2" fillId="13" borderId="19" xfId="0" applyNumberFormat="1" applyFont="1" applyFill="1" applyBorder="1" applyAlignment="1">
      <alignment horizontal="center" vertical="center" wrapText="1"/>
    </xf>
    <xf numFmtId="49" fontId="2" fillId="13" borderId="34" xfId="0" applyNumberFormat="1" applyFont="1" applyFill="1" applyBorder="1" applyAlignment="1">
      <alignment horizontal="center" vertical="center" wrapText="1"/>
    </xf>
    <xf numFmtId="0" fontId="2" fillId="13" borderId="56" xfId="0" applyNumberFormat="1" applyFont="1" applyFill="1" applyBorder="1" applyAlignment="1">
      <alignment horizontal="center" vertical="center" wrapText="1"/>
    </xf>
    <xf numFmtId="0" fontId="2" fillId="13" borderId="34" xfId="0" applyNumberFormat="1" applyFont="1" applyFill="1" applyBorder="1" applyAlignment="1">
      <alignment horizontal="center" vertical="center" wrapText="1"/>
    </xf>
    <xf numFmtId="0" fontId="2" fillId="13" borderId="35" xfId="0" applyNumberFormat="1" applyFont="1" applyFill="1" applyBorder="1" applyAlignment="1">
      <alignment horizontal="center" vertical="center" wrapText="1"/>
    </xf>
    <xf numFmtId="0" fontId="2" fillId="13" borderId="74" xfId="0" applyNumberFormat="1" applyFont="1" applyFill="1" applyBorder="1" applyAlignment="1">
      <alignment horizontal="center" vertical="center" wrapText="1"/>
    </xf>
    <xf numFmtId="0" fontId="16" fillId="13" borderId="48" xfId="0" applyNumberFormat="1" applyFont="1" applyFill="1" applyBorder="1" applyAlignment="1">
      <alignment vertical="center" wrapText="1"/>
    </xf>
    <xf numFmtId="0" fontId="2" fillId="13" borderId="105" xfId="0" applyNumberFormat="1" applyFont="1" applyFill="1" applyBorder="1" applyAlignment="1">
      <alignment horizontal="left" vertical="center" wrapText="1"/>
    </xf>
    <xf numFmtId="0" fontId="2" fillId="13" borderId="55" xfId="0" applyNumberFormat="1" applyFont="1" applyFill="1" applyBorder="1" applyAlignment="1">
      <alignment horizontal="left" vertical="top" wrapText="1"/>
    </xf>
    <xf numFmtId="0" fontId="14" fillId="13" borderId="110" xfId="0" applyNumberFormat="1" applyFont="1" applyFill="1" applyBorder="1" applyAlignment="1">
      <alignment horizontal="center" vertical="center" wrapText="1"/>
    </xf>
    <xf numFmtId="0" fontId="14" fillId="13" borderId="48" xfId="0" applyNumberFormat="1" applyFont="1" applyFill="1" applyBorder="1" applyAlignment="1">
      <alignment horizontal="center" vertical="center" wrapText="1"/>
    </xf>
    <xf numFmtId="0" fontId="14" fillId="13" borderId="111" xfId="0" applyNumberFormat="1" applyFont="1" applyFill="1" applyBorder="1" applyAlignment="1">
      <alignment horizontal="left" vertical="center" wrapText="1"/>
    </xf>
    <xf numFmtId="0" fontId="14" fillId="13" borderId="10" xfId="0" applyNumberFormat="1" applyFont="1" applyFill="1" applyBorder="1" applyAlignment="1">
      <alignment horizontal="center" vertical="center" wrapText="1"/>
    </xf>
    <xf numFmtId="0" fontId="14" fillId="13" borderId="21" xfId="0" applyNumberFormat="1" applyFont="1" applyFill="1" applyBorder="1" applyAlignment="1">
      <alignment horizontal="center" vertical="center" wrapText="1"/>
    </xf>
    <xf numFmtId="49" fontId="14" fillId="13" borderId="21" xfId="0" applyNumberFormat="1" applyFont="1" applyFill="1" applyBorder="1" applyAlignment="1">
      <alignment horizontal="center" vertical="center" wrapText="1"/>
    </xf>
    <xf numFmtId="49" fontId="14" fillId="13" borderId="14" xfId="0" applyNumberFormat="1" applyFont="1" applyFill="1" applyBorder="1" applyAlignment="1">
      <alignment horizontal="center" vertical="center" wrapText="1"/>
    </xf>
    <xf numFmtId="0" fontId="14" fillId="13" borderId="19" xfId="0" applyNumberFormat="1" applyFont="1" applyFill="1" applyBorder="1" applyAlignment="1">
      <alignment horizontal="center" vertical="center" wrapText="1"/>
    </xf>
    <xf numFmtId="0" fontId="14" fillId="13" borderId="16" xfId="0" applyNumberFormat="1" applyFont="1" applyFill="1" applyBorder="1" applyAlignment="1">
      <alignment horizontal="center" vertical="center" wrapText="1"/>
    </xf>
    <xf numFmtId="0" fontId="14" fillId="13" borderId="14" xfId="0" applyNumberFormat="1" applyFont="1" applyFill="1" applyBorder="1" applyAlignment="1">
      <alignment horizontal="center" vertical="center" wrapText="1"/>
    </xf>
    <xf numFmtId="0" fontId="2" fillId="13" borderId="112" xfId="0" applyNumberFormat="1" applyFont="1" applyFill="1" applyBorder="1" applyAlignment="1">
      <alignment horizontal="left" vertical="center" wrapText="1"/>
    </xf>
    <xf numFmtId="0" fontId="2" fillId="13" borderId="55" xfId="0" applyNumberFormat="1" applyFont="1" applyFill="1" applyBorder="1" applyAlignment="1">
      <alignment horizontal="center" vertical="center" wrapText="1"/>
    </xf>
    <xf numFmtId="0" fontId="2" fillId="13" borderId="113" xfId="0" applyNumberFormat="1" applyFont="1" applyFill="1" applyBorder="1" applyAlignment="1">
      <alignment horizontal="left" vertical="center" wrapText="1"/>
    </xf>
    <xf numFmtId="0" fontId="2" fillId="13" borderId="114" xfId="0" applyNumberFormat="1" applyFont="1" applyFill="1" applyBorder="1" applyAlignment="1">
      <alignment horizontal="center" vertical="center" wrapText="1"/>
    </xf>
    <xf numFmtId="0" fontId="2" fillId="13" borderId="79" xfId="0" applyNumberFormat="1" applyFont="1" applyFill="1" applyBorder="1" applyAlignment="1">
      <alignment horizontal="center" vertical="center" wrapText="1"/>
    </xf>
    <xf numFmtId="0" fontId="2" fillId="13" borderId="65" xfId="0" applyNumberFormat="1" applyFont="1" applyFill="1" applyBorder="1" applyAlignment="1">
      <alignment horizontal="center" vertical="center" wrapText="1"/>
    </xf>
    <xf numFmtId="0" fontId="2" fillId="13" borderId="66" xfId="0" applyNumberFormat="1" applyFont="1" applyFill="1" applyBorder="1" applyAlignment="1">
      <alignment horizontal="left" vertical="center" wrapText="1"/>
    </xf>
    <xf numFmtId="0" fontId="2" fillId="13" borderId="98" xfId="0" applyNumberFormat="1" applyFont="1" applyFill="1" applyBorder="1" applyAlignment="1">
      <alignment horizontal="center" vertical="center" wrapText="1"/>
    </xf>
    <xf numFmtId="0" fontId="2" fillId="13" borderId="22" xfId="0" applyNumberFormat="1" applyFont="1" applyFill="1" applyBorder="1" applyAlignment="1">
      <alignment horizontal="center" vertical="center" wrapText="1"/>
    </xf>
    <xf numFmtId="49" fontId="2" fillId="13" borderId="22" xfId="0" applyNumberFormat="1" applyFont="1" applyFill="1" applyBorder="1" applyAlignment="1">
      <alignment horizontal="center" vertical="center" wrapText="1"/>
    </xf>
    <xf numFmtId="49" fontId="2" fillId="13" borderId="81" xfId="0" applyNumberFormat="1" applyFont="1" applyFill="1" applyBorder="1" applyAlignment="1">
      <alignment horizontal="center" vertical="center" wrapText="1"/>
    </xf>
    <xf numFmtId="0" fontId="2" fillId="13" borderId="80" xfId="0" applyNumberFormat="1" applyFont="1" applyFill="1" applyBorder="1" applyAlignment="1">
      <alignment horizontal="center" vertical="center" wrapText="1"/>
    </xf>
    <xf numFmtId="0" fontId="2" fillId="13" borderId="81" xfId="0" applyNumberFormat="1" applyFont="1" applyFill="1" applyBorder="1" applyAlignment="1">
      <alignment horizontal="center" vertical="center" wrapText="1"/>
    </xf>
    <xf numFmtId="0" fontId="2" fillId="13" borderId="115" xfId="0" applyNumberFormat="1" applyFont="1" applyFill="1" applyBorder="1" applyAlignment="1">
      <alignment horizontal="center" vertical="center" wrapText="1"/>
    </xf>
    <xf numFmtId="0" fontId="2" fillId="13" borderId="116" xfId="0" applyNumberFormat="1" applyFont="1" applyFill="1" applyBorder="1" applyAlignment="1">
      <alignment horizontal="center" vertical="center" wrapText="1"/>
    </xf>
    <xf numFmtId="0" fontId="2" fillId="13" borderId="117" xfId="0" applyNumberFormat="1" applyFont="1" applyFill="1" applyBorder="1" applyAlignment="1">
      <alignment horizontal="center" vertical="center" wrapText="1"/>
    </xf>
    <xf numFmtId="0" fontId="14" fillId="13" borderId="100" xfId="0" applyNumberFormat="1" applyFont="1" applyFill="1" applyBorder="1" applyAlignment="1">
      <alignment horizontal="center" vertical="center" wrapText="1"/>
    </xf>
    <xf numFmtId="0" fontId="14" fillId="13" borderId="1" xfId="0" applyNumberFormat="1" applyFont="1" applyFill="1" applyBorder="1" applyAlignment="1">
      <alignment horizontal="left" vertical="center" wrapText="1"/>
    </xf>
    <xf numFmtId="0" fontId="14" fillId="13" borderId="101" xfId="0" applyNumberFormat="1" applyFont="1" applyFill="1" applyBorder="1" applyAlignment="1">
      <alignment horizontal="center" vertical="center" wrapText="1"/>
    </xf>
    <xf numFmtId="0" fontId="14" fillId="13" borderId="53" xfId="0" applyNumberFormat="1" applyFont="1" applyFill="1" applyBorder="1" applyAlignment="1">
      <alignment horizontal="center" vertical="center" wrapText="1"/>
    </xf>
    <xf numFmtId="49" fontId="14" fillId="13" borderId="53" xfId="0" applyNumberFormat="1" applyFont="1" applyFill="1" applyBorder="1" applyAlignment="1">
      <alignment horizontal="center" vertical="center" wrapText="1"/>
    </xf>
    <xf numFmtId="49" fontId="14" fillId="13" borderId="54" xfId="0" applyNumberFormat="1" applyFont="1" applyFill="1" applyBorder="1" applyAlignment="1">
      <alignment horizontal="center" vertical="center" wrapText="1"/>
    </xf>
    <xf numFmtId="0" fontId="14" fillId="13" borderId="102" xfId="0" applyNumberFormat="1" applyFont="1" applyFill="1" applyBorder="1" applyAlignment="1">
      <alignment horizontal="center" vertical="center" wrapText="1"/>
    </xf>
    <xf numFmtId="0" fontId="14" fillId="13" borderId="1" xfId="0" applyNumberFormat="1" applyFont="1" applyFill="1" applyBorder="1" applyAlignment="1">
      <alignment horizontal="center" vertical="center" wrapText="1"/>
    </xf>
    <xf numFmtId="0" fontId="2" fillId="13" borderId="38" xfId="0" applyNumberFormat="1" applyFont="1" applyFill="1" applyBorder="1" applyAlignment="1">
      <alignment vertical="center" wrapText="1"/>
    </xf>
    <xf numFmtId="0" fontId="2" fillId="13" borderId="36" xfId="0" applyNumberFormat="1" applyFont="1" applyFill="1" applyBorder="1" applyAlignment="1">
      <alignment vertical="center" wrapText="1"/>
    </xf>
    <xf numFmtId="0" fontId="2" fillId="13" borderId="26" xfId="0" applyNumberFormat="1" applyFont="1" applyFill="1" applyBorder="1" applyAlignment="1">
      <alignment vertical="center" wrapText="1"/>
    </xf>
    <xf numFmtId="0" fontId="2" fillId="13" borderId="106" xfId="0" applyNumberFormat="1" applyFont="1" applyFill="1" applyBorder="1" applyAlignment="1">
      <alignment vertical="center" wrapText="1"/>
    </xf>
    <xf numFmtId="0" fontId="2" fillId="13" borderId="32" xfId="0" applyNumberFormat="1" applyFont="1" applyFill="1" applyBorder="1" applyAlignment="1">
      <alignment vertical="center" wrapText="1"/>
    </xf>
    <xf numFmtId="0" fontId="2" fillId="13" borderId="107" xfId="0" applyNumberFormat="1" applyFont="1" applyFill="1" applyBorder="1" applyAlignment="1">
      <alignment vertical="center" wrapText="1"/>
    </xf>
    <xf numFmtId="0" fontId="2" fillId="13" borderId="65" xfId="0" applyNumberFormat="1" applyFont="1" applyFill="1" applyBorder="1" applyAlignment="1">
      <alignment horizontal="left" vertical="center" wrapText="1"/>
    </xf>
    <xf numFmtId="0" fontId="2" fillId="13" borderId="98" xfId="0" applyNumberFormat="1" applyFont="1" applyFill="1" applyBorder="1" applyAlignment="1">
      <alignment vertical="center" wrapText="1"/>
    </xf>
    <xf numFmtId="0" fontId="2" fillId="13" borderId="22" xfId="0" applyNumberFormat="1" applyFont="1" applyFill="1" applyBorder="1" applyAlignment="1">
      <alignment vertical="center" wrapText="1"/>
    </xf>
    <xf numFmtId="0" fontId="2" fillId="13" borderId="81" xfId="0" applyNumberFormat="1" applyFont="1" applyFill="1" applyBorder="1" applyAlignment="1">
      <alignment vertical="center" wrapText="1"/>
    </xf>
    <xf numFmtId="0" fontId="14" fillId="13" borderId="118" xfId="0" applyNumberFormat="1" applyFont="1" applyFill="1" applyBorder="1" applyAlignment="1">
      <alignment horizontal="left" vertical="center" wrapText="1"/>
    </xf>
    <xf numFmtId="0" fontId="14" fillId="13" borderId="54" xfId="0" applyNumberFormat="1" applyFont="1" applyFill="1" applyBorder="1" applyAlignment="1">
      <alignment horizontal="center" vertical="center" wrapText="1"/>
    </xf>
    <xf numFmtId="0" fontId="2" fillId="13" borderId="92" xfId="0" applyNumberFormat="1" applyFont="1" applyFill="1" applyBorder="1" applyAlignment="1">
      <alignment horizontal="center" vertical="center" wrapText="1"/>
    </xf>
    <xf numFmtId="0" fontId="2" fillId="13" borderId="56" xfId="0" applyNumberFormat="1" applyFont="1" applyFill="1" applyBorder="1" applyAlignment="1">
      <alignment vertical="center" wrapText="1"/>
    </xf>
    <xf numFmtId="0" fontId="2" fillId="13" borderId="34" xfId="0" applyNumberFormat="1" applyFont="1" applyFill="1" applyBorder="1" applyAlignment="1">
      <alignment vertical="center" wrapText="1"/>
    </xf>
    <xf numFmtId="0" fontId="2" fillId="13" borderId="35" xfId="0" applyNumberFormat="1" applyFont="1" applyFill="1" applyBorder="1" applyAlignment="1">
      <alignment vertical="center" wrapText="1"/>
    </xf>
    <xf numFmtId="0" fontId="14" fillId="13" borderId="16" xfId="0" applyNumberFormat="1" applyFont="1" applyFill="1" applyBorder="1" applyAlignment="1">
      <alignment horizontal="left" vertical="top" wrapText="1"/>
    </xf>
    <xf numFmtId="49" fontId="14" fillId="13" borderId="16" xfId="0" applyNumberFormat="1" applyFont="1" applyFill="1" applyBorder="1" applyAlignment="1">
      <alignment horizontal="center" vertical="center" wrapText="1"/>
    </xf>
    <xf numFmtId="49" fontId="2" fillId="13" borderId="4" xfId="0" applyNumberFormat="1" applyFont="1" applyFill="1" applyBorder="1" applyAlignment="1">
      <alignment horizontal="center" vertical="center" wrapText="1"/>
    </xf>
    <xf numFmtId="0" fontId="2" fillId="13" borderId="119" xfId="0" applyNumberFormat="1" applyFont="1" applyFill="1" applyBorder="1" applyAlignment="1">
      <alignment horizontal="left" vertical="top" wrapText="1"/>
    </xf>
    <xf numFmtId="49" fontId="2" fillId="13" borderId="35" xfId="0" applyNumberFormat="1" applyFont="1" applyFill="1" applyBorder="1" applyAlignment="1">
      <alignment horizontal="center" vertical="center" wrapText="1"/>
    </xf>
    <xf numFmtId="49" fontId="2" fillId="13" borderId="7" xfId="0" applyNumberFormat="1" applyFont="1" applyFill="1" applyBorder="1" applyAlignment="1">
      <alignment horizontal="center" vertical="center" wrapText="1"/>
    </xf>
    <xf numFmtId="0" fontId="2" fillId="13" borderId="120" xfId="0" applyNumberFormat="1" applyFont="1" applyFill="1" applyBorder="1" applyAlignment="1">
      <alignment horizontal="center" vertical="center" wrapText="1"/>
    </xf>
    <xf numFmtId="0" fontId="2" fillId="13" borderId="65" xfId="0" applyNumberFormat="1" applyFont="1" applyFill="1" applyBorder="1" applyAlignment="1">
      <alignment horizontal="left" vertical="top" wrapText="1"/>
    </xf>
    <xf numFmtId="0" fontId="2" fillId="13" borderId="121" xfId="0" applyNumberFormat="1" applyFont="1" applyFill="1" applyBorder="1" applyAlignment="1">
      <alignment horizontal="center" vertical="center" wrapText="1"/>
    </xf>
    <xf numFmtId="49" fontId="2" fillId="13" borderId="116" xfId="0" applyNumberFormat="1" applyFont="1" applyFill="1" applyBorder="1" applyAlignment="1">
      <alignment horizontal="center" vertical="center" wrapText="1"/>
    </xf>
    <xf numFmtId="49" fontId="2" fillId="13" borderId="0" xfId="0" applyNumberFormat="1" applyFont="1" applyFill="1" applyAlignment="1">
      <alignment horizontal="center" vertical="center" wrapText="1"/>
    </xf>
    <xf numFmtId="0" fontId="2" fillId="13" borderId="115" xfId="0" applyNumberFormat="1" applyFont="1" applyFill="1" applyBorder="1" applyAlignment="1">
      <alignment vertical="center" wrapText="1"/>
    </xf>
    <xf numFmtId="0" fontId="2" fillId="13" borderId="0" xfId="0" applyNumberFormat="1" applyFont="1" applyFill="1" applyAlignment="1">
      <alignment vertical="center" wrapText="1"/>
    </xf>
    <xf numFmtId="0" fontId="2" fillId="13" borderId="116" xfId="0" applyNumberFormat="1" applyFont="1" applyFill="1" applyBorder="1" applyAlignment="1">
      <alignment vertical="center" wrapText="1"/>
    </xf>
    <xf numFmtId="0" fontId="14" fillId="13" borderId="111" xfId="0" applyNumberFormat="1" applyFont="1" applyFill="1" applyBorder="1" applyAlignment="1">
      <alignment horizontal="left" vertical="top" wrapText="1"/>
    </xf>
    <xf numFmtId="0" fontId="2" fillId="13" borderId="112" xfId="0" applyNumberFormat="1" applyFont="1" applyFill="1" applyBorder="1" applyAlignment="1">
      <alignment horizontal="left" vertical="top" wrapText="1"/>
    </xf>
    <xf numFmtId="0" fontId="2" fillId="13" borderId="113" xfId="0" applyNumberFormat="1" applyFont="1" applyFill="1" applyBorder="1" applyAlignment="1">
      <alignment horizontal="left" vertical="top" wrapText="1"/>
    </xf>
    <xf numFmtId="49" fontId="2" fillId="13" borderId="119" xfId="0" applyNumberFormat="1" applyFont="1" applyFill="1" applyBorder="1" applyAlignment="1">
      <alignment horizontal="center" vertical="center" wrapText="1"/>
    </xf>
    <xf numFmtId="0" fontId="2" fillId="13" borderId="122" xfId="0" applyNumberFormat="1" applyFont="1" applyFill="1" applyBorder="1" applyAlignment="1">
      <alignment horizontal="center" vertical="center" wrapText="1"/>
    </xf>
    <xf numFmtId="0" fontId="14" fillId="13" borderId="1" xfId="0" applyNumberFormat="1" applyFont="1" applyFill="1" applyBorder="1" applyAlignment="1">
      <alignment horizontal="left" vertical="top" wrapText="1"/>
    </xf>
    <xf numFmtId="49" fontId="14" fillId="13" borderId="1" xfId="0" applyNumberFormat="1" applyFont="1" applyFill="1" applyBorder="1" applyAlignment="1">
      <alignment horizontal="center" vertical="center" wrapText="1"/>
    </xf>
    <xf numFmtId="0" fontId="14" fillId="13" borderId="16" xfId="0" applyNumberFormat="1" applyFont="1" applyFill="1" applyBorder="1" applyAlignment="1">
      <alignment horizontal="left" vertical="center" wrapText="1"/>
    </xf>
    <xf numFmtId="0" fontId="14" fillId="13" borderId="38" xfId="0" applyNumberFormat="1" applyFont="1" applyFill="1" applyBorder="1" applyAlignment="1">
      <alignment horizontal="center" vertical="center" wrapText="1"/>
    </xf>
    <xf numFmtId="0" fontId="2" fillId="13" borderId="27" xfId="0" applyNumberFormat="1" applyFont="1" applyFill="1" applyBorder="1" applyAlignment="1">
      <alignment vertical="center" wrapText="1"/>
    </xf>
    <xf numFmtId="0" fontId="2" fillId="13" borderId="104" xfId="0" applyNumberFormat="1" applyFont="1" applyFill="1" applyBorder="1" applyAlignment="1">
      <alignment vertical="center" wrapText="1"/>
    </xf>
    <xf numFmtId="0" fontId="2" fillId="13" borderId="30" xfId="0" applyNumberFormat="1" applyFont="1" applyFill="1" applyBorder="1" applyAlignment="1">
      <alignment vertical="center" wrapText="1"/>
    </xf>
    <xf numFmtId="49" fontId="2" fillId="13" borderId="66" xfId="0" applyNumberFormat="1" applyFont="1" applyFill="1" applyBorder="1" applyAlignment="1">
      <alignment horizontal="center" vertical="center" wrapText="1"/>
    </xf>
    <xf numFmtId="0" fontId="2" fillId="13" borderId="123" xfId="0" applyNumberFormat="1" applyFont="1" applyFill="1" applyBorder="1" applyAlignment="1">
      <alignment vertical="center" wrapText="1"/>
    </xf>
    <xf numFmtId="0" fontId="2" fillId="13" borderId="66" xfId="0" applyNumberFormat="1" applyFont="1" applyFill="1" applyBorder="1" applyAlignment="1">
      <alignment vertical="center" wrapText="1"/>
    </xf>
    <xf numFmtId="0" fontId="2" fillId="13" borderId="66" xfId="0" applyNumberFormat="1" applyFont="1" applyFill="1" applyBorder="1" applyAlignment="1">
      <alignment horizontal="center" vertical="center" wrapText="1"/>
    </xf>
    <xf numFmtId="0" fontId="2" fillId="13" borderId="110" xfId="0" applyNumberFormat="1" applyFont="1" applyFill="1" applyBorder="1" applyAlignment="1">
      <alignment horizontal="center" vertical="center" wrapText="1"/>
    </xf>
    <xf numFmtId="0" fontId="2" fillId="13" borderId="123" xfId="0" applyNumberFormat="1" applyFont="1" applyFill="1" applyBorder="1" applyAlignment="1">
      <alignment horizontal="center" vertical="center" wrapText="1"/>
    </xf>
    <xf numFmtId="0" fontId="14" fillId="13" borderId="123" xfId="0" applyNumberFormat="1" applyFont="1" applyFill="1" applyBorder="1" applyAlignment="1">
      <alignment horizontal="center" vertical="center" wrapText="1"/>
    </xf>
    <xf numFmtId="0" fontId="14" fillId="13" borderId="93" xfId="0" applyNumberFormat="1" applyFont="1" applyFill="1" applyBorder="1" applyAlignment="1">
      <alignment horizontal="center" vertical="center" wrapText="1"/>
    </xf>
    <xf numFmtId="0" fontId="14" fillId="13" borderId="98" xfId="0" applyNumberFormat="1" applyFont="1" applyFill="1" applyBorder="1" applyAlignment="1">
      <alignment horizontal="center" vertical="top" wrapText="1"/>
    </xf>
    <xf numFmtId="0" fontId="17" fillId="13" borderId="98" xfId="0" applyNumberFormat="1" applyFont="1" applyFill="1" applyBorder="1" applyAlignment="1">
      <alignment horizontal="center" vertical="center" wrapText="1"/>
    </xf>
    <xf numFmtId="0" fontId="17" fillId="13" borderId="80" xfId="0" applyNumberFormat="1" applyFont="1" applyFill="1" applyBorder="1" applyAlignment="1">
      <alignment horizontal="center" vertical="center" wrapText="1"/>
    </xf>
    <xf numFmtId="0" fontId="17" fillId="13" borderId="22" xfId="0" applyNumberFormat="1" applyFont="1" applyFill="1" applyBorder="1" applyAlignment="1">
      <alignment horizontal="center" vertical="center" wrapText="1"/>
    </xf>
    <xf numFmtId="0" fontId="17" fillId="13" borderId="81" xfId="0" applyNumberFormat="1" applyFont="1" applyFill="1" applyBorder="1" applyAlignment="1">
      <alignment horizontal="center" vertical="center" wrapText="1"/>
    </xf>
    <xf numFmtId="0" fontId="14" fillId="13" borderId="53" xfId="0" applyNumberFormat="1" applyFont="1" applyFill="1" applyBorder="1" applyAlignment="1">
      <alignment horizontal="center" vertical="center" textRotation="90" wrapText="1"/>
    </xf>
    <xf numFmtId="0" fontId="14" fillId="13" borderId="103" xfId="0" applyNumberFormat="1" applyFont="1" applyFill="1" applyBorder="1" applyAlignment="1">
      <alignment horizontal="center" vertical="center" textRotation="90" wrapText="1"/>
    </xf>
    <xf numFmtId="0" fontId="14" fillId="13" borderId="26" xfId="0" applyNumberFormat="1" applyFont="1" applyFill="1" applyBorder="1" applyAlignment="1">
      <alignment horizontal="center" vertical="center" textRotation="90" wrapText="1"/>
    </xf>
    <xf numFmtId="0" fontId="2" fillId="13" borderId="0" xfId="0" applyNumberFormat="1" applyFont="1" applyFill="1" applyAlignment="1">
      <alignment horizontal="left" vertical="center" wrapText="1"/>
    </xf>
    <xf numFmtId="0" fontId="2" fillId="13" borderId="129" xfId="0" applyNumberFormat="1" applyFont="1" applyFill="1" applyBorder="1" applyAlignment="1">
      <alignment horizontal="center" vertical="center" wrapText="1"/>
    </xf>
    <xf numFmtId="0" fontId="2" fillId="13" borderId="62" xfId="0" applyNumberFormat="1" applyFont="1" applyFill="1" applyBorder="1" applyAlignment="1">
      <alignment horizontal="center" vertical="center" wrapText="1"/>
    </xf>
    <xf numFmtId="0" fontId="38" fillId="0" borderId="135" xfId="1" applyNumberFormat="1" applyFont="1" applyBorder="1" applyAlignment="1" applyProtection="1">
      <alignment horizontal="left" vertical="center" wrapText="1"/>
      <protection locked="0"/>
    </xf>
    <xf numFmtId="0" fontId="21" fillId="0" borderId="136" xfId="1" applyBorder="1" applyAlignment="1">
      <alignment horizontal="left"/>
    </xf>
    <xf numFmtId="0" fontId="21" fillId="0" borderId="137" xfId="1" applyBorder="1" applyAlignment="1">
      <alignment horizontal="left"/>
    </xf>
    <xf numFmtId="0" fontId="21" fillId="0" borderId="138" xfId="1" applyBorder="1" applyAlignment="1">
      <alignment horizontal="left"/>
    </xf>
    <xf numFmtId="0" fontId="33" fillId="12" borderId="0" xfId="1" applyFont="1" applyFill="1" applyBorder="1" applyAlignment="1" applyProtection="1">
      <alignment horizontal="left" vertical="center"/>
      <protection locked="0"/>
    </xf>
    <xf numFmtId="0" fontId="34" fillId="12" borderId="134" xfId="1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1" applyFont="1" applyAlignment="1" applyProtection="1">
      <alignment horizontal="left" vertical="top"/>
      <protection locked="0"/>
    </xf>
    <xf numFmtId="0" fontId="36" fillId="12" borderId="0" xfId="1" applyFont="1" applyFill="1" applyBorder="1" applyAlignment="1" applyProtection="1">
      <alignment horizontal="right" vertical="center"/>
      <protection locked="0"/>
    </xf>
    <xf numFmtId="0" fontId="34" fillId="12" borderId="134" xfId="1" applyNumberFormat="1" applyFont="1" applyFill="1" applyBorder="1" applyAlignment="1" applyProtection="1">
      <alignment horizontal="center" vertical="center"/>
      <protection locked="0"/>
    </xf>
    <xf numFmtId="0" fontId="34" fillId="12" borderId="134" xfId="1" applyNumberFormat="1" applyFont="1" applyFill="1" applyBorder="1" applyAlignment="1" applyProtection="1">
      <alignment horizontal="left" vertical="center"/>
      <protection locked="0"/>
    </xf>
    <xf numFmtId="0" fontId="37" fillId="0" borderId="135" xfId="1" applyNumberFormat="1" applyFont="1" applyBorder="1" applyAlignment="1" applyProtection="1">
      <alignment horizontal="center" vertical="center" wrapText="1"/>
      <protection locked="0"/>
    </xf>
    <xf numFmtId="0" fontId="29" fillId="11" borderId="133" xfId="1" applyFont="1" applyFill="1" applyBorder="1" applyAlignment="1" applyProtection="1">
      <alignment horizontal="left" vertical="top" wrapText="1"/>
      <protection locked="0"/>
    </xf>
    <xf numFmtId="0" fontId="28" fillId="11" borderId="0" xfId="1" applyFont="1" applyFill="1" applyBorder="1" applyAlignment="1" applyProtection="1">
      <alignment horizontal="left" vertical="center"/>
      <protection locked="0"/>
    </xf>
    <xf numFmtId="0" fontId="29" fillId="11" borderId="133" xfId="1" applyFont="1" applyFill="1" applyBorder="1" applyAlignment="1" applyProtection="1">
      <alignment horizontal="center" vertical="top"/>
      <protection locked="0"/>
    </xf>
    <xf numFmtId="0" fontId="30" fillId="11" borderId="0" xfId="1" applyFont="1" applyFill="1" applyBorder="1" applyAlignment="1" applyProtection="1">
      <alignment horizontal="left" vertical="top"/>
      <protection locked="0"/>
    </xf>
    <xf numFmtId="0" fontId="29" fillId="0" borderId="133" xfId="1" applyFont="1" applyBorder="1" applyAlignment="1" applyProtection="1">
      <alignment horizontal="center" vertical="top"/>
      <protection locked="0"/>
    </xf>
    <xf numFmtId="0" fontId="30" fillId="11" borderId="0" xfId="1" applyFont="1" applyFill="1" applyBorder="1" applyAlignment="1" applyProtection="1">
      <alignment horizontal="center" vertical="top"/>
      <protection locked="0"/>
    </xf>
    <xf numFmtId="0" fontId="28" fillId="11" borderId="0" xfId="1" applyFont="1" applyFill="1" applyBorder="1" applyAlignment="1" applyProtection="1">
      <alignment horizontal="left" vertical="top"/>
      <protection locked="0"/>
    </xf>
    <xf numFmtId="0" fontId="22" fillId="0" borderId="133" xfId="1" applyFont="1" applyBorder="1" applyAlignment="1" applyProtection="1">
      <alignment horizontal="center" vertical="center"/>
      <protection locked="0"/>
    </xf>
    <xf numFmtId="0" fontId="27" fillId="0" borderId="0" xfId="1" applyFont="1" applyBorder="1" applyAlignment="1" applyProtection="1">
      <alignment horizontal="center" vertical="center"/>
      <protection locked="0"/>
    </xf>
    <xf numFmtId="0" fontId="28" fillId="0" borderId="0" xfId="1" applyFont="1" applyBorder="1" applyAlignment="1" applyProtection="1">
      <alignment horizontal="center" vertical="top"/>
      <protection locked="0"/>
    </xf>
    <xf numFmtId="0" fontId="28" fillId="0" borderId="0" xfId="1" applyFont="1" applyBorder="1" applyAlignment="1" applyProtection="1">
      <alignment horizontal="center" vertical="center"/>
      <protection locked="0"/>
    </xf>
    <xf numFmtId="49" fontId="29" fillId="11" borderId="133" xfId="1" applyNumberFormat="1" applyFont="1" applyFill="1" applyBorder="1" applyAlignment="1" applyProtection="1">
      <alignment horizontal="left" vertical="center"/>
      <protection locked="0"/>
    </xf>
    <xf numFmtId="0" fontId="29" fillId="11" borderId="133" xfId="1" applyFont="1" applyFill="1" applyBorder="1" applyAlignment="1" applyProtection="1">
      <alignment horizontal="left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 wrapText="1"/>
      <protection locked="0"/>
    </xf>
    <xf numFmtId="0" fontId="23" fillId="11" borderId="133" xfId="1" applyFont="1" applyFill="1" applyBorder="1" applyAlignment="1" applyProtection="1">
      <alignment horizontal="center" wrapText="1"/>
      <protection locked="0"/>
    </xf>
    <xf numFmtId="0" fontId="24" fillId="0" borderId="0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horizontal="center" vertical="center" wrapText="1"/>
    </xf>
    <xf numFmtId="0" fontId="2" fillId="13" borderId="0" xfId="0" applyNumberFormat="1" applyFont="1" applyFill="1" applyBorder="1" applyAlignment="1">
      <alignment horizontal="center" vertical="center" wrapText="1"/>
    </xf>
    <xf numFmtId="49" fontId="2" fillId="13" borderId="0" xfId="0" applyNumberFormat="1" applyFont="1" applyFill="1" applyBorder="1" applyAlignment="1">
      <alignment horizontal="center" vertical="center" textRotation="90" wrapText="1"/>
    </xf>
    <xf numFmtId="49" fontId="2" fillId="13" borderId="0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14" fillId="0" borderId="11" xfId="0" applyNumberFormat="1" applyFont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center" wrapText="1"/>
    </xf>
    <xf numFmtId="0" fontId="14" fillId="0" borderId="36" xfId="0" applyNumberFormat="1" applyFont="1" applyBorder="1" applyAlignment="1">
      <alignment horizontal="left" vertical="center" wrapText="1"/>
    </xf>
    <xf numFmtId="0" fontId="14" fillId="0" borderId="37" xfId="0" applyNumberFormat="1" applyFont="1" applyBorder="1" applyAlignment="1">
      <alignment horizontal="left" vertical="center" wrapText="1"/>
    </xf>
    <xf numFmtId="0" fontId="2" fillId="13" borderId="0" xfId="0" applyNumberFormat="1" applyFont="1" applyFill="1" applyBorder="1" applyAlignment="1">
      <alignment horizontal="center" vertical="center" textRotation="90" wrapText="1"/>
    </xf>
    <xf numFmtId="0" fontId="14" fillId="3" borderId="36" xfId="0" applyNumberFormat="1" applyFont="1" applyFill="1" applyBorder="1" applyAlignment="1">
      <alignment horizontal="left" vertical="center" wrapText="1"/>
    </xf>
    <xf numFmtId="0" fontId="14" fillId="3" borderId="37" xfId="0" applyNumberFormat="1" applyFont="1" applyFill="1" applyBorder="1" applyAlignment="1">
      <alignment horizontal="left" vertical="center" wrapText="1"/>
    </xf>
    <xf numFmtId="0" fontId="14" fillId="4" borderId="36" xfId="0" applyNumberFormat="1" applyFont="1" applyFill="1" applyBorder="1" applyAlignment="1">
      <alignment horizontal="left" vertical="center" wrapText="1"/>
    </xf>
    <xf numFmtId="0" fontId="14" fillId="4" borderId="37" xfId="0" applyNumberFormat="1" applyFont="1" applyFill="1" applyBorder="1" applyAlignment="1">
      <alignment horizontal="left" vertical="center" wrapText="1"/>
    </xf>
    <xf numFmtId="0" fontId="14" fillId="7" borderId="36" xfId="0" applyNumberFormat="1" applyFont="1" applyFill="1" applyBorder="1" applyAlignment="1">
      <alignment horizontal="left" vertical="center" wrapText="1"/>
    </xf>
    <xf numFmtId="0" fontId="14" fillId="7" borderId="37" xfId="0" applyNumberFormat="1" applyFont="1" applyFill="1" applyBorder="1" applyAlignment="1">
      <alignment horizontal="left" vertical="center" wrapText="1"/>
    </xf>
    <xf numFmtId="0" fontId="14" fillId="0" borderId="36" xfId="0" applyNumberFormat="1" applyFont="1" applyBorder="1" applyAlignment="1">
      <alignment horizontal="center" vertical="center" wrapText="1"/>
    </xf>
    <xf numFmtId="0" fontId="14" fillId="0" borderId="47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14" fillId="0" borderId="50" xfId="0" applyNumberFormat="1" applyFont="1" applyBorder="1" applyAlignment="1">
      <alignment horizontal="center" vertical="center" wrapText="1"/>
    </xf>
    <xf numFmtId="1" fontId="14" fillId="0" borderId="26" xfId="0" applyNumberFormat="1" applyFont="1" applyBorder="1" applyAlignment="1">
      <alignment horizontal="center" vertical="center" wrapText="1"/>
    </xf>
    <xf numFmtId="1" fontId="14" fillId="0" borderId="50" xfId="0" applyNumberFormat="1" applyFont="1" applyBorder="1" applyAlignment="1">
      <alignment horizontal="center" vertical="center" wrapText="1"/>
    </xf>
    <xf numFmtId="1" fontId="14" fillId="0" borderId="38" xfId="0" applyNumberFormat="1" applyFont="1" applyBorder="1" applyAlignment="1">
      <alignment horizontal="center" vertical="center" wrapText="1"/>
    </xf>
    <xf numFmtId="1" fontId="14" fillId="0" borderId="28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0" fontId="14" fillId="10" borderId="56" xfId="0" applyNumberFormat="1" applyFont="1" applyFill="1" applyBorder="1" applyAlignment="1">
      <alignment horizontal="center" vertical="center" wrapText="1"/>
    </xf>
    <xf numFmtId="0" fontId="14" fillId="10" borderId="64" xfId="0" applyNumberFormat="1" applyFont="1" applyFill="1" applyBorder="1" applyAlignment="1">
      <alignment horizontal="center" vertical="center" wrapText="1"/>
    </xf>
    <xf numFmtId="0" fontId="14" fillId="5" borderId="36" xfId="0" applyNumberFormat="1" applyFont="1" applyFill="1" applyBorder="1" applyAlignment="1">
      <alignment horizontal="left" vertical="center" wrapText="1"/>
    </xf>
    <xf numFmtId="0" fontId="14" fillId="5" borderId="47" xfId="0" applyNumberFormat="1" applyFont="1" applyFill="1" applyBorder="1" applyAlignment="1">
      <alignment horizontal="left" vertical="center" wrapText="1"/>
    </xf>
    <xf numFmtId="0" fontId="14" fillId="5" borderId="24" xfId="0" applyNumberFormat="1" applyFont="1" applyFill="1" applyBorder="1" applyAlignment="1">
      <alignment horizontal="left" vertical="center" wrapText="1"/>
    </xf>
    <xf numFmtId="0" fontId="14" fillId="5" borderId="25" xfId="0" applyNumberFormat="1" applyFont="1" applyFill="1" applyBorder="1" applyAlignment="1">
      <alignment horizontal="left" vertical="center" wrapText="1"/>
    </xf>
    <xf numFmtId="1" fontId="2" fillId="5" borderId="26" xfId="0" applyNumberFormat="1" applyFont="1" applyFill="1" applyBorder="1" applyAlignment="1">
      <alignment horizontal="center" vertical="center" wrapText="1"/>
    </xf>
    <xf numFmtId="1" fontId="2" fillId="5" borderId="50" xfId="0" applyNumberFormat="1" applyFont="1" applyFill="1" applyBorder="1" applyAlignment="1">
      <alignment horizontal="center" vertical="center" wrapText="1"/>
    </xf>
    <xf numFmtId="1" fontId="2" fillId="5" borderId="38" xfId="0" applyNumberFormat="1" applyFont="1" applyFill="1" applyBorder="1" applyAlignment="1">
      <alignment horizontal="center" vertical="center" wrapText="1"/>
    </xf>
    <xf numFmtId="1" fontId="2" fillId="5" borderId="28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5" borderId="26" xfId="0" applyNumberFormat="1" applyFont="1" applyFill="1" applyBorder="1" applyAlignment="1">
      <alignment horizontal="center" vertical="center" wrapText="1"/>
    </xf>
    <xf numFmtId="0" fontId="2" fillId="5" borderId="50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Border="1" applyAlignment="1">
      <alignment horizontal="center" vertical="center" wrapText="1"/>
    </xf>
    <xf numFmtId="0" fontId="14" fillId="0" borderId="28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 wrapText="1"/>
    </xf>
    <xf numFmtId="0" fontId="12" fillId="13" borderId="0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 wrapText="1"/>
    </xf>
    <xf numFmtId="0" fontId="14" fillId="13" borderId="65" xfId="0" applyNumberFormat="1" applyFont="1" applyFill="1" applyBorder="1" applyAlignment="1">
      <alignment horizontal="center" vertical="center" wrapText="1"/>
    </xf>
    <xf numFmtId="0" fontId="14" fillId="13" borderId="70" xfId="0" applyNumberFormat="1" applyFont="1" applyFill="1" applyBorder="1" applyAlignment="1">
      <alignment horizontal="center" vertical="center" wrapText="1"/>
    </xf>
    <xf numFmtId="0" fontId="14" fillId="13" borderId="71" xfId="0" applyNumberFormat="1" applyFont="1" applyFill="1" applyBorder="1" applyAlignment="1">
      <alignment horizontal="center" vertical="center" wrapText="1"/>
    </xf>
    <xf numFmtId="0" fontId="14" fillId="13" borderId="76" xfId="0" applyNumberFormat="1" applyFont="1" applyFill="1" applyBorder="1" applyAlignment="1">
      <alignment horizontal="center" vertical="center" wrapText="1"/>
    </xf>
    <xf numFmtId="0" fontId="14" fillId="13" borderId="77" xfId="0" applyNumberFormat="1" applyFont="1" applyFill="1" applyBorder="1" applyAlignment="1">
      <alignment horizontal="center" vertical="center" wrapText="1"/>
    </xf>
    <xf numFmtId="0" fontId="14" fillId="13" borderId="78" xfId="0" applyNumberFormat="1" applyFont="1" applyFill="1" applyBorder="1" applyAlignment="1">
      <alignment horizontal="center" vertical="center" wrapText="1"/>
    </xf>
    <xf numFmtId="0" fontId="14" fillId="13" borderId="81" xfId="0" applyNumberFormat="1" applyFont="1" applyFill="1" applyBorder="1" applyAlignment="1">
      <alignment horizontal="center" vertical="center" wrapText="1"/>
    </xf>
    <xf numFmtId="0" fontId="14" fillId="13" borderId="67" xfId="0" applyNumberFormat="1" applyFont="1" applyFill="1" applyBorder="1" applyAlignment="1">
      <alignment horizontal="center" vertical="center" wrapText="1"/>
    </xf>
    <xf numFmtId="0" fontId="14" fillId="13" borderId="68" xfId="0" applyNumberFormat="1" applyFont="1" applyFill="1" applyBorder="1" applyAlignment="1">
      <alignment horizontal="center" vertical="center" wrapText="1"/>
    </xf>
    <xf numFmtId="0" fontId="14" fillId="13" borderId="89" xfId="0" applyNumberFormat="1" applyFont="1" applyFill="1" applyBorder="1" applyAlignment="1">
      <alignment horizontal="center" vertical="center" wrapText="1"/>
    </xf>
    <xf numFmtId="0" fontId="14" fillId="13" borderId="87" xfId="0" applyNumberFormat="1" applyFont="1" applyFill="1" applyBorder="1" applyAlignment="1">
      <alignment horizontal="center" vertical="center" wrapText="1"/>
    </xf>
    <xf numFmtId="0" fontId="14" fillId="13" borderId="9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center" vertical="center" wrapText="1"/>
    </xf>
    <xf numFmtId="0" fontId="14" fillId="13" borderId="34" xfId="0" applyNumberFormat="1" applyFont="1" applyFill="1" applyBorder="1" applyAlignment="1">
      <alignment horizontal="center" vertical="center" textRotation="90" wrapText="1"/>
    </xf>
    <xf numFmtId="0" fontId="14" fillId="13" borderId="33" xfId="0" applyNumberFormat="1" applyFont="1" applyFill="1" applyBorder="1" applyAlignment="1">
      <alignment horizontal="center" vertical="center" textRotation="90" wrapText="1"/>
    </xf>
    <xf numFmtId="0" fontId="14" fillId="13" borderId="43" xfId="0" applyNumberFormat="1" applyFont="1" applyFill="1" applyBorder="1" applyAlignment="1">
      <alignment horizontal="center" vertical="center" textRotation="90" wrapText="1"/>
    </xf>
    <xf numFmtId="0" fontId="14" fillId="13" borderId="80" xfId="0" applyNumberFormat="1" applyFont="1" applyFill="1" applyBorder="1" applyAlignment="1">
      <alignment horizontal="center" vertical="center" wrapText="1"/>
    </xf>
    <xf numFmtId="0" fontId="14" fillId="13" borderId="11" xfId="0" applyNumberFormat="1" applyFont="1" applyFill="1" applyBorder="1" applyAlignment="1">
      <alignment horizontal="center" vertical="center" wrapText="1"/>
    </xf>
    <xf numFmtId="0" fontId="14" fillId="13" borderId="86" xfId="0" applyNumberFormat="1" applyFont="1" applyFill="1" applyBorder="1" applyAlignment="1">
      <alignment horizontal="center" vertical="center" wrapText="1"/>
    </xf>
    <xf numFmtId="0" fontId="14" fillId="13" borderId="88" xfId="0" applyNumberFormat="1" applyFont="1" applyFill="1" applyBorder="1" applyAlignment="1">
      <alignment horizontal="center" vertical="center" wrapText="1"/>
    </xf>
    <xf numFmtId="0" fontId="14" fillId="13" borderId="69" xfId="0" applyNumberFormat="1" applyFont="1" applyFill="1" applyBorder="1" applyAlignment="1">
      <alignment horizontal="center" vertical="center" wrapText="1"/>
    </xf>
    <xf numFmtId="0" fontId="14" fillId="13" borderId="17" xfId="0" applyNumberFormat="1" applyFont="1" applyFill="1" applyBorder="1" applyAlignment="1">
      <alignment horizontal="center" vertical="center" wrapText="1"/>
    </xf>
    <xf numFmtId="0" fontId="14" fillId="13" borderId="23" xfId="0" applyNumberFormat="1" applyFont="1" applyFill="1" applyBorder="1" applyAlignment="1">
      <alignment horizontal="center" vertical="center" wrapText="1"/>
    </xf>
    <xf numFmtId="0" fontId="14" fillId="13" borderId="38" xfId="0" applyNumberFormat="1" applyFont="1" applyFill="1" applyBorder="1" applyAlignment="1">
      <alignment horizontal="center" vertical="center" wrapText="1"/>
    </xf>
    <xf numFmtId="0" fontId="14" fillId="13" borderId="5" xfId="0" applyNumberFormat="1" applyFont="1" applyFill="1" applyBorder="1" applyAlignment="1">
      <alignment horizontal="center" vertical="center" wrapText="1"/>
    </xf>
    <xf numFmtId="0" fontId="14" fillId="13" borderId="75" xfId="0" applyNumberFormat="1" applyFont="1" applyFill="1" applyBorder="1" applyAlignment="1">
      <alignment horizontal="center" vertical="center" wrapText="1"/>
    </xf>
    <xf numFmtId="0" fontId="14" fillId="13" borderId="29" xfId="0" applyNumberFormat="1" applyFont="1" applyFill="1" applyBorder="1" applyAlignment="1">
      <alignment horizontal="center" vertical="center" wrapText="1"/>
    </xf>
    <xf numFmtId="0" fontId="14" fillId="13" borderId="59" xfId="0" applyNumberFormat="1" applyFont="1" applyFill="1" applyBorder="1" applyAlignment="1">
      <alignment horizontal="center" vertical="center" wrapText="1"/>
    </xf>
    <xf numFmtId="0" fontId="14" fillId="13" borderId="66" xfId="0" applyNumberFormat="1" applyFont="1" applyFill="1" applyBorder="1" applyAlignment="1">
      <alignment horizontal="center" vertical="center" wrapText="1"/>
    </xf>
    <xf numFmtId="0" fontId="14" fillId="13" borderId="0" xfId="0" applyNumberFormat="1" applyFont="1" applyFill="1" applyAlignment="1">
      <alignment horizontal="center" vertical="center" wrapText="1"/>
    </xf>
    <xf numFmtId="0" fontId="14" fillId="13" borderId="95" xfId="0" applyNumberFormat="1" applyFont="1" applyFill="1" applyBorder="1" applyAlignment="1">
      <alignment horizontal="center" vertical="center" wrapText="1"/>
    </xf>
    <xf numFmtId="0" fontId="2" fillId="13" borderId="91" xfId="0" applyNumberFormat="1" applyFont="1" applyFill="1" applyBorder="1" applyAlignment="1">
      <alignment horizontal="center" vertical="center" textRotation="90" wrapText="1"/>
    </xf>
    <xf numFmtId="0" fontId="2" fillId="13" borderId="94" xfId="0" applyNumberFormat="1" applyFont="1" applyFill="1" applyBorder="1" applyAlignment="1">
      <alignment horizontal="center" vertical="center" textRotation="90" wrapText="1"/>
    </xf>
    <xf numFmtId="0" fontId="2" fillId="13" borderId="60" xfId="0" applyNumberFormat="1" applyFont="1" applyFill="1" applyBorder="1" applyAlignment="1">
      <alignment horizontal="center" vertical="center" textRotation="90" wrapText="1"/>
    </xf>
    <xf numFmtId="0" fontId="2" fillId="13" borderId="92" xfId="0" applyNumberFormat="1" applyFont="1" applyFill="1" applyBorder="1" applyAlignment="1">
      <alignment horizontal="center" vertical="center" textRotation="90" wrapText="1"/>
    </xf>
    <xf numFmtId="0" fontId="2" fillId="13" borderId="33" xfId="0" applyNumberFormat="1" applyFont="1" applyFill="1" applyBorder="1" applyAlignment="1">
      <alignment horizontal="center" vertical="center" textRotation="90" wrapText="1"/>
    </xf>
    <xf numFmtId="0" fontId="2" fillId="13" borderId="43" xfId="0" applyNumberFormat="1" applyFont="1" applyFill="1" applyBorder="1" applyAlignment="1">
      <alignment horizontal="center" vertical="center" textRotation="90" wrapText="1"/>
    </xf>
    <xf numFmtId="0" fontId="14" fillId="13" borderId="48" xfId="0" applyNumberFormat="1" applyFont="1" applyFill="1" applyBorder="1" applyAlignment="1">
      <alignment horizontal="center" vertical="center" wrapText="1"/>
    </xf>
    <xf numFmtId="0" fontId="14" fillId="13" borderId="72" xfId="0" applyNumberFormat="1" applyFont="1" applyFill="1" applyBorder="1" applyAlignment="1">
      <alignment horizontal="center" vertical="center" wrapText="1"/>
    </xf>
    <xf numFmtId="0" fontId="14" fillId="13" borderId="73" xfId="0" applyNumberFormat="1" applyFont="1" applyFill="1" applyBorder="1" applyAlignment="1">
      <alignment horizontal="center" vertical="center" wrapText="1"/>
    </xf>
    <xf numFmtId="0" fontId="14" fillId="13" borderId="24" xfId="0" applyNumberFormat="1" applyFont="1" applyFill="1" applyBorder="1" applyAlignment="1">
      <alignment horizontal="center" vertical="center" wrapText="1"/>
    </xf>
    <xf numFmtId="0" fontId="14" fillId="13" borderId="82" xfId="0" applyNumberFormat="1" applyFont="1" applyFill="1" applyBorder="1" applyAlignment="1">
      <alignment horizontal="center" vertical="center" wrapText="1"/>
    </xf>
    <xf numFmtId="0" fontId="14" fillId="13" borderId="83" xfId="0" applyNumberFormat="1" applyFont="1" applyFill="1" applyBorder="1" applyAlignment="1">
      <alignment horizontal="center" vertical="center" wrapText="1"/>
    </xf>
    <xf numFmtId="0" fontId="2" fillId="13" borderId="35" xfId="0" applyNumberFormat="1" applyFont="1" applyFill="1" applyBorder="1" applyAlignment="1">
      <alignment horizontal="center" vertical="center" textRotation="90" wrapText="1"/>
    </xf>
    <xf numFmtId="0" fontId="2" fillId="13" borderId="40" xfId="0" applyNumberFormat="1" applyFont="1" applyFill="1" applyBorder="1" applyAlignment="1">
      <alignment horizontal="center" vertical="center" textRotation="90" wrapText="1"/>
    </xf>
    <xf numFmtId="0" fontId="2" fillId="13" borderId="44" xfId="0" applyNumberFormat="1" applyFont="1" applyFill="1" applyBorder="1" applyAlignment="1">
      <alignment horizontal="center" vertical="center" textRotation="90" wrapText="1"/>
    </xf>
    <xf numFmtId="0" fontId="14" fillId="13" borderId="79" xfId="0" applyNumberFormat="1" applyFont="1" applyFill="1" applyBorder="1" applyAlignment="1">
      <alignment horizontal="center" vertical="center" textRotation="90" wrapText="1"/>
    </xf>
    <xf numFmtId="0" fontId="14" fillId="13" borderId="85" xfId="0" applyNumberFormat="1" applyFont="1" applyFill="1" applyBorder="1" applyAlignment="1">
      <alignment horizontal="center" vertical="center" textRotation="90" wrapText="1"/>
    </xf>
    <xf numFmtId="0" fontId="14" fillId="13" borderId="97" xfId="0" applyNumberFormat="1" applyFont="1" applyFill="1" applyBorder="1" applyAlignment="1">
      <alignment horizontal="center" vertical="center" textRotation="90" wrapText="1"/>
    </xf>
    <xf numFmtId="0" fontId="14" fillId="13" borderId="1" xfId="0" applyNumberFormat="1" applyFont="1" applyFill="1" applyBorder="1" applyAlignment="1">
      <alignment horizontal="center" vertical="center" wrapText="1"/>
    </xf>
    <xf numFmtId="0" fontId="14" fillId="13" borderId="3" xfId="0" applyNumberFormat="1" applyFont="1" applyFill="1" applyBorder="1" applyAlignment="1">
      <alignment horizontal="center" vertical="center" wrapText="1"/>
    </xf>
    <xf numFmtId="0" fontId="14" fillId="13" borderId="2" xfId="0" applyNumberFormat="1" applyFont="1" applyFill="1" applyBorder="1" applyAlignment="1">
      <alignment horizontal="center" vertical="center" wrapText="1"/>
    </xf>
    <xf numFmtId="0" fontId="14" fillId="13" borderId="98" xfId="0" applyNumberFormat="1" applyFont="1" applyFill="1" applyBorder="1" applyAlignment="1">
      <alignment horizontal="center" vertical="center" wrapText="1"/>
    </xf>
    <xf numFmtId="0" fontId="14" fillId="13" borderId="99" xfId="0" applyNumberFormat="1" applyFont="1" applyFill="1" applyBorder="1" applyAlignment="1">
      <alignment horizontal="center" vertical="center" wrapText="1"/>
    </xf>
    <xf numFmtId="0" fontId="14" fillId="13" borderId="74" xfId="0" applyNumberFormat="1" applyFont="1" applyFill="1" applyBorder="1" applyAlignment="1">
      <alignment horizontal="center" vertical="center" textRotation="90" wrapText="1"/>
    </xf>
    <xf numFmtId="0" fontId="14" fillId="13" borderId="39" xfId="0" applyNumberFormat="1" applyFont="1" applyFill="1" applyBorder="1" applyAlignment="1">
      <alignment horizontal="center" vertical="center" textRotation="90" wrapText="1"/>
    </xf>
    <xf numFmtId="0" fontId="14" fillId="13" borderId="96" xfId="0" applyNumberFormat="1" applyFont="1" applyFill="1" applyBorder="1" applyAlignment="1">
      <alignment horizontal="center" vertical="center" textRotation="90" wrapText="1"/>
    </xf>
    <xf numFmtId="0" fontId="14" fillId="13" borderId="26" xfId="0" applyNumberFormat="1" applyFont="1" applyFill="1" applyBorder="1" applyAlignment="1">
      <alignment horizontal="center" vertical="center" wrapText="1"/>
    </xf>
    <xf numFmtId="0" fontId="14" fillId="13" borderId="37" xfId="0" applyNumberFormat="1" applyFont="1" applyFill="1" applyBorder="1" applyAlignment="1">
      <alignment horizontal="center" vertical="center" wrapText="1"/>
    </xf>
    <xf numFmtId="0" fontId="14" fillId="13" borderId="47" xfId="0" applyNumberFormat="1" applyFont="1" applyFill="1" applyBorder="1" applyAlignment="1">
      <alignment horizontal="center" vertical="center" wrapText="1"/>
    </xf>
    <xf numFmtId="0" fontId="14" fillId="13" borderId="84" xfId="0" applyNumberFormat="1" applyFont="1" applyFill="1" applyBorder="1" applyAlignment="1">
      <alignment horizontal="center" vertical="center" wrapText="1"/>
    </xf>
    <xf numFmtId="0" fontId="14" fillId="13" borderId="25" xfId="0" applyNumberFormat="1" applyFont="1" applyFill="1" applyBorder="1" applyAlignment="1">
      <alignment horizontal="center" vertical="center" wrapText="1"/>
    </xf>
    <xf numFmtId="0" fontId="14" fillId="13" borderId="111" xfId="0" applyNumberFormat="1" applyFont="1" applyFill="1" applyBorder="1" applyAlignment="1">
      <alignment horizontal="center" vertical="center" wrapText="1"/>
    </xf>
    <xf numFmtId="0" fontId="14" fillId="13" borderId="13" xfId="0" applyNumberFormat="1" applyFont="1" applyFill="1" applyBorder="1" applyAlignment="1">
      <alignment horizontal="center" vertical="center" wrapText="1"/>
    </xf>
    <xf numFmtId="0" fontId="14" fillId="13" borderId="118" xfId="0" applyNumberFormat="1" applyFont="1" applyFill="1" applyBorder="1" applyAlignment="1">
      <alignment horizontal="center" vertical="center" wrapText="1"/>
    </xf>
    <xf numFmtId="0" fontId="14" fillId="13" borderId="112" xfId="0" applyNumberFormat="1" applyFont="1" applyFill="1" applyBorder="1" applyAlignment="1">
      <alignment horizontal="center" vertical="center" wrapText="1"/>
    </xf>
    <xf numFmtId="0" fontId="14" fillId="13" borderId="6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1" fillId="0" borderId="4" xfId="0" applyNumberFormat="1" applyFont="1" applyBorder="1" applyAlignment="1">
      <alignment vertical="center" wrapText="1"/>
    </xf>
    <xf numFmtId="0" fontId="11" fillId="0" borderId="5" xfId="0" applyNumberFormat="1" applyFont="1" applyBorder="1" applyAlignment="1">
      <alignment vertical="center" wrapText="1"/>
    </xf>
    <xf numFmtId="0" fontId="11" fillId="0" borderId="6" xfId="0" applyNumberFormat="1" applyFont="1" applyBorder="1" applyAlignment="1">
      <alignment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left" vertical="center" wrapText="1"/>
    </xf>
    <xf numFmtId="0" fontId="10" fillId="0" borderId="8" xfId="0" applyNumberFormat="1" applyFont="1" applyBorder="1" applyAlignment="1">
      <alignment horizontal="left" vertical="center" wrapText="1"/>
    </xf>
    <xf numFmtId="0" fontId="10" fillId="0" borderId="9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14" fillId="13" borderId="124" xfId="0" applyNumberFormat="1" applyFont="1" applyFill="1" applyBorder="1" applyAlignment="1">
      <alignment horizontal="center" vertical="center" wrapText="1"/>
    </xf>
    <xf numFmtId="0" fontId="2" fillId="13" borderId="27" xfId="0" applyNumberFormat="1" applyFont="1" applyFill="1" applyBorder="1" applyAlignment="1">
      <alignment horizontal="right" vertical="center" wrapText="1"/>
    </xf>
    <xf numFmtId="0" fontId="2" fillId="13" borderId="5" xfId="0" applyNumberFormat="1" applyFont="1" applyFill="1" applyBorder="1" applyAlignment="1">
      <alignment horizontal="right" vertical="center" wrapText="1"/>
    </xf>
    <xf numFmtId="0" fontId="2" fillId="13" borderId="6" xfId="0" applyNumberFormat="1" applyFont="1" applyFill="1" applyBorder="1" applyAlignment="1">
      <alignment horizontal="right" vertical="center" wrapText="1"/>
    </xf>
    <xf numFmtId="0" fontId="2" fillId="13" borderId="105" xfId="0" applyNumberFormat="1" applyFont="1" applyFill="1" applyBorder="1" applyAlignment="1">
      <alignment horizontal="center" vertical="center" wrapText="1"/>
    </xf>
    <xf numFmtId="0" fontId="2" fillId="13" borderId="5" xfId="0" applyNumberFormat="1" applyFont="1" applyFill="1" applyBorder="1" applyAlignment="1">
      <alignment horizontal="center" vertical="center" wrapText="1"/>
    </xf>
    <xf numFmtId="0" fontId="2" fillId="13" borderId="75" xfId="0" applyNumberFormat="1" applyFont="1" applyFill="1" applyBorder="1" applyAlignment="1">
      <alignment horizontal="center" vertical="center" wrapText="1"/>
    </xf>
    <xf numFmtId="0" fontId="2" fillId="13" borderId="4" xfId="0" applyNumberFormat="1" applyFont="1" applyFill="1" applyBorder="1" applyAlignment="1">
      <alignment horizontal="center" vertical="center" wrapText="1"/>
    </xf>
    <xf numFmtId="0" fontId="2" fillId="13" borderId="6" xfId="0" applyNumberFormat="1" applyFont="1" applyFill="1" applyBorder="1" applyAlignment="1">
      <alignment horizontal="center" vertical="center" wrapText="1"/>
    </xf>
    <xf numFmtId="0" fontId="14" fillId="13" borderId="65" xfId="0" applyNumberFormat="1" applyFont="1" applyFill="1" applyBorder="1" applyAlignment="1">
      <alignment horizontal="center" vertical="top" wrapText="1"/>
    </xf>
    <xf numFmtId="0" fontId="14" fillId="13" borderId="70" xfId="0" applyNumberFormat="1" applyFont="1" applyFill="1" applyBorder="1" applyAlignment="1">
      <alignment horizontal="center" vertical="top" wrapText="1"/>
    </xf>
    <xf numFmtId="0" fontId="14" fillId="13" borderId="71" xfId="0" applyNumberFormat="1" applyFont="1" applyFill="1" applyBorder="1" applyAlignment="1">
      <alignment horizontal="center" vertical="top" wrapText="1"/>
    </xf>
    <xf numFmtId="0" fontId="14" fillId="13" borderId="66" xfId="0" applyNumberFormat="1" applyFont="1" applyFill="1" applyBorder="1" applyAlignment="1">
      <alignment horizontal="center" vertical="top" wrapText="1"/>
    </xf>
    <xf numFmtId="0" fontId="14" fillId="13" borderId="124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Alignment="1">
      <alignment horizontal="center" vertical="top" wrapText="1"/>
    </xf>
    <xf numFmtId="0" fontId="17" fillId="13" borderId="65" xfId="0" applyNumberFormat="1" applyFont="1" applyFill="1" applyBorder="1" applyAlignment="1">
      <alignment horizontal="center" vertical="center" wrapText="1"/>
    </xf>
    <xf numFmtId="0" fontId="17" fillId="13" borderId="70" xfId="0" applyNumberFormat="1" applyFont="1" applyFill="1" applyBorder="1" applyAlignment="1">
      <alignment horizontal="center" vertical="center" wrapText="1"/>
    </xf>
    <xf numFmtId="0" fontId="17" fillId="13" borderId="71" xfId="0" applyNumberFormat="1" applyFont="1" applyFill="1" applyBorder="1" applyAlignment="1">
      <alignment horizontal="center" vertical="center" wrapText="1"/>
    </xf>
    <xf numFmtId="0" fontId="17" fillId="13" borderId="125" xfId="0" applyNumberFormat="1" applyFont="1" applyFill="1" applyBorder="1" applyAlignment="1">
      <alignment horizontal="center" vertical="center" wrapText="1"/>
    </xf>
    <xf numFmtId="0" fontId="17" fillId="13" borderId="0" xfId="0" applyNumberFormat="1" applyFont="1" applyFill="1" applyAlignment="1">
      <alignment horizontal="center" vertical="center" wrapText="1"/>
    </xf>
    <xf numFmtId="0" fontId="17" fillId="13" borderId="126" xfId="0" applyNumberFormat="1" applyFont="1" applyFill="1" applyBorder="1" applyAlignment="1">
      <alignment horizontal="center" vertical="center" wrapText="1"/>
    </xf>
    <xf numFmtId="0" fontId="17" fillId="13" borderId="12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2" fillId="13" borderId="103" xfId="0" applyNumberFormat="1" applyFont="1" applyFill="1" applyBorder="1" applyAlignment="1">
      <alignment horizontal="right" vertical="center" wrapText="1"/>
    </xf>
    <xf numFmtId="0" fontId="2" fillId="13" borderId="3" xfId="0" applyNumberFormat="1" applyFont="1" applyFill="1" applyBorder="1" applyAlignment="1">
      <alignment horizontal="right" vertical="center" wrapText="1"/>
    </xf>
    <xf numFmtId="0" fontId="2" fillId="13" borderId="2" xfId="0" applyNumberFormat="1" applyFont="1" applyFill="1" applyBorder="1" applyAlignment="1">
      <alignment horizontal="right" vertical="center" wrapText="1"/>
    </xf>
    <xf numFmtId="0" fontId="2" fillId="13" borderId="48" xfId="0" applyNumberFormat="1" applyFont="1" applyFill="1" applyBorder="1" applyAlignment="1">
      <alignment horizontal="center" vertical="center" wrapText="1"/>
    </xf>
    <xf numFmtId="0" fontId="2" fillId="13" borderId="17" xfId="0" applyNumberFormat="1" applyFont="1" applyFill="1" applyBorder="1" applyAlignment="1">
      <alignment horizontal="center" vertical="center" wrapText="1"/>
    </xf>
    <xf numFmtId="0" fontId="2" fillId="13" borderId="23" xfId="0" applyNumberFormat="1" applyFont="1" applyFill="1" applyBorder="1" applyAlignment="1">
      <alignment horizontal="center" vertical="center" wrapText="1"/>
    </xf>
    <xf numFmtId="0" fontId="2" fillId="13" borderId="16" xfId="0" applyNumberFormat="1" applyFont="1" applyFill="1" applyBorder="1" applyAlignment="1">
      <alignment horizontal="center" vertical="center" wrapText="1"/>
    </xf>
    <xf numFmtId="0" fontId="2" fillId="13" borderId="13" xfId="0" applyNumberFormat="1" applyFont="1" applyFill="1" applyBorder="1" applyAlignment="1">
      <alignment horizontal="center" vertical="center" wrapText="1"/>
    </xf>
    <xf numFmtId="0" fontId="2" fillId="13" borderId="121" xfId="0" applyNumberFormat="1" applyFont="1" applyFill="1" applyBorder="1" applyAlignment="1">
      <alignment horizontal="center" vertical="center" wrapText="1"/>
    </xf>
    <xf numFmtId="0" fontId="2" fillId="13" borderId="0" xfId="0" applyNumberFormat="1" applyFont="1" applyFill="1" applyAlignment="1">
      <alignment horizontal="center" vertical="center" wrapText="1"/>
    </xf>
    <xf numFmtId="0" fontId="2" fillId="13" borderId="128" xfId="0" applyNumberFormat="1" applyFont="1" applyFill="1" applyBorder="1" applyAlignment="1">
      <alignment horizontal="center" vertical="center" wrapText="1"/>
    </xf>
    <xf numFmtId="0" fontId="17" fillId="13" borderId="121" xfId="0" applyNumberFormat="1" applyFont="1" applyFill="1" applyBorder="1" applyAlignment="1">
      <alignment horizontal="center" vertical="center" wrapText="1"/>
    </xf>
    <xf numFmtId="0" fontId="17" fillId="13" borderId="128" xfId="0" applyNumberFormat="1" applyFont="1" applyFill="1" applyBorder="1" applyAlignment="1">
      <alignment horizontal="center" vertical="center" wrapText="1"/>
    </xf>
    <xf numFmtId="0" fontId="14" fillId="13" borderId="92" xfId="0" applyNumberFormat="1" applyFont="1" applyFill="1" applyBorder="1" applyAlignment="1">
      <alignment horizontal="center" vertical="center" textRotation="90" wrapText="1"/>
    </xf>
    <xf numFmtId="164" fontId="2" fillId="0" borderId="0" xfId="0" applyNumberFormat="1" applyFont="1" applyAlignment="1">
      <alignment horizontal="center" vertical="center" wrapText="1"/>
    </xf>
    <xf numFmtId="164" fontId="2" fillId="13" borderId="105" xfId="0" applyNumberFormat="1" applyFont="1" applyFill="1" applyBorder="1" applyAlignment="1">
      <alignment horizontal="center" vertical="center" wrapText="1"/>
    </xf>
    <xf numFmtId="164" fontId="2" fillId="13" borderId="5" xfId="0" applyNumberFormat="1" applyFont="1" applyFill="1" applyBorder="1" applyAlignment="1">
      <alignment horizontal="center" vertical="center" wrapText="1"/>
    </xf>
    <xf numFmtId="164" fontId="2" fillId="13" borderId="75" xfId="0" applyNumberFormat="1" applyFont="1" applyFill="1" applyBorder="1" applyAlignment="1">
      <alignment horizontal="center" vertical="center" wrapText="1"/>
    </xf>
    <xf numFmtId="0" fontId="2" fillId="13" borderId="38" xfId="0" applyNumberFormat="1" applyFont="1" applyFill="1" applyBorder="1" applyAlignment="1">
      <alignment horizontal="right" vertical="center" wrapText="1"/>
    </xf>
    <xf numFmtId="0" fontId="2" fillId="13" borderId="75" xfId="0" applyNumberFormat="1" applyFont="1" applyFill="1" applyBorder="1" applyAlignment="1">
      <alignment horizontal="right" vertical="center" wrapText="1"/>
    </xf>
    <xf numFmtId="0" fontId="14" fillId="13" borderId="121" xfId="0" applyNumberFormat="1" applyFont="1" applyFill="1" applyBorder="1" applyAlignment="1">
      <alignment horizontal="center" vertical="center" wrapText="1"/>
    </xf>
    <xf numFmtId="0" fontId="14" fillId="13" borderId="128" xfId="0" applyNumberFormat="1" applyFont="1" applyFill="1" applyBorder="1" applyAlignment="1">
      <alignment horizontal="center" vertical="center" wrapText="1"/>
    </xf>
    <xf numFmtId="0" fontId="14" fillId="13" borderId="46" xfId="0" applyNumberFormat="1" applyFont="1" applyFill="1" applyBorder="1" applyAlignment="1">
      <alignment horizontal="center" vertical="center" wrapText="1"/>
    </xf>
    <xf numFmtId="0" fontId="14" fillId="13" borderId="1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wrapText="1"/>
    </xf>
    <xf numFmtId="0" fontId="18" fillId="0" borderId="0" xfId="0" applyNumberFormat="1" applyFont="1" applyAlignment="1">
      <alignment horizontal="center"/>
    </xf>
    <xf numFmtId="0" fontId="2" fillId="13" borderId="55" xfId="0" applyNumberFormat="1" applyFont="1" applyFill="1" applyBorder="1" applyAlignment="1">
      <alignment horizontal="center" vertical="center" wrapText="1"/>
    </xf>
    <xf numFmtId="0" fontId="2" fillId="13" borderId="130" xfId="0" applyNumberFormat="1" applyFont="1" applyFill="1" applyBorder="1" applyAlignment="1">
      <alignment horizontal="center" vertical="center" wrapText="1"/>
    </xf>
    <xf numFmtId="0" fontId="2" fillId="13" borderId="132" xfId="0" applyNumberFormat="1" applyFont="1" applyFill="1" applyBorder="1" applyAlignment="1">
      <alignment horizontal="center" vertical="center" wrapText="1"/>
    </xf>
    <xf numFmtId="0" fontId="2" fillId="13" borderId="119" xfId="0" applyNumberFormat="1" applyFont="1" applyFill="1" applyBorder="1" applyAlignment="1">
      <alignment horizontal="center" vertical="center" wrapText="1"/>
    </xf>
    <xf numFmtId="0" fontId="2" fillId="13" borderId="131" xfId="0" applyNumberFormat="1" applyFont="1" applyFill="1" applyBorder="1" applyAlignment="1">
      <alignment horizontal="center" vertical="center" wrapText="1"/>
    </xf>
    <xf numFmtId="0" fontId="2" fillId="13" borderId="79" xfId="0" applyNumberFormat="1" applyFont="1" applyFill="1" applyBorder="1" applyAlignment="1">
      <alignment horizontal="right" vertical="center" wrapText="1"/>
    </xf>
    <xf numFmtId="0" fontId="2" fillId="13" borderId="130" xfId="0" applyNumberFormat="1" applyFont="1" applyFill="1" applyBorder="1" applyAlignment="1">
      <alignment horizontal="right" vertical="center" wrapText="1"/>
    </xf>
    <xf numFmtId="0" fontId="2" fillId="13" borderId="131" xfId="0" applyNumberFormat="1" applyFont="1" applyFill="1" applyBorder="1" applyAlignment="1">
      <alignment horizontal="right" vertical="center" wrapText="1"/>
    </xf>
    <xf numFmtId="0" fontId="19" fillId="0" borderId="0" xfId="0" applyNumberFormat="1" applyFont="1" applyAlignment="1">
      <alignment horizontal="left"/>
    </xf>
    <xf numFmtId="0" fontId="19" fillId="0" borderId="0" xfId="0" applyNumberFormat="1" applyFont="1"/>
    <xf numFmtId="2" fontId="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left"/>
    </xf>
    <xf numFmtId="0" fontId="13" fillId="0" borderId="0" xfId="0" applyNumberFormat="1" applyFont="1"/>
    <xf numFmtId="0" fontId="2" fillId="2" borderId="15" xfId="0" applyNumberFormat="1" applyFont="1" applyFill="1" applyBorder="1" applyAlignment="1">
      <alignment horizontal="center" vertical="center" textRotation="90" wrapText="1"/>
    </xf>
    <xf numFmtId="0" fontId="2" fillId="2" borderId="29" xfId="0" applyNumberFormat="1" applyFont="1" applyFill="1" applyBorder="1" applyAlignment="1">
      <alignment horizontal="center" vertical="center" textRotation="90" wrapText="1"/>
    </xf>
    <xf numFmtId="0" fontId="2" fillId="2" borderId="45" xfId="0" applyNumberFormat="1" applyFont="1" applyFill="1" applyBorder="1" applyAlignment="1">
      <alignment horizontal="center" vertical="center" textRotation="90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textRotation="90" wrapText="1"/>
    </xf>
    <xf numFmtId="49" fontId="2" fillId="0" borderId="33" xfId="0" applyNumberFormat="1" applyFont="1" applyBorder="1" applyAlignment="1">
      <alignment horizontal="center" vertical="center" textRotation="90" wrapText="1"/>
    </xf>
    <xf numFmtId="49" fontId="2" fillId="0" borderId="42" xfId="0" applyNumberFormat="1" applyFont="1" applyBorder="1" applyAlignment="1">
      <alignment horizontal="center" vertical="center" textRotation="90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 wrapText="1"/>
    </xf>
    <xf numFmtId="0" fontId="2" fillId="0" borderId="43" xfId="0" applyNumberFormat="1" applyFont="1" applyBorder="1" applyAlignment="1">
      <alignment horizontal="center" vertical="center" wrapText="1"/>
    </xf>
    <xf numFmtId="0" fontId="2" fillId="5" borderId="34" xfId="0" applyNumberFormat="1" applyFont="1" applyFill="1" applyBorder="1" applyAlignment="1">
      <alignment horizontal="center" vertical="center" wrapText="1"/>
    </xf>
    <xf numFmtId="0" fontId="2" fillId="5" borderId="43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4" borderId="5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50" xfId="0" applyNumberFormat="1" applyFont="1" applyBorder="1" applyAlignment="1">
      <alignment horizontal="center" vertical="center" wrapText="1"/>
    </xf>
    <xf numFmtId="0" fontId="2" fillId="6" borderId="21" xfId="0" applyNumberFormat="1" applyFont="1" applyFill="1" applyBorder="1" applyAlignment="1">
      <alignment horizontal="center" vertical="center" wrapText="1"/>
    </xf>
    <xf numFmtId="0" fontId="2" fillId="6" borderId="50" xfId="0" applyNumberFormat="1" applyFont="1" applyFill="1" applyBorder="1" applyAlignment="1">
      <alignment horizontal="center" vertical="center" wrapText="1"/>
    </xf>
    <xf numFmtId="0" fontId="2" fillId="6" borderId="34" xfId="0" applyNumberFormat="1" applyFont="1" applyFill="1" applyBorder="1" applyAlignment="1">
      <alignment horizontal="center" vertical="center" wrapText="1"/>
    </xf>
    <xf numFmtId="0" fontId="2" fillId="6" borderId="43" xfId="0" applyNumberFormat="1" applyFont="1" applyFill="1" applyBorder="1" applyAlignment="1">
      <alignment horizontal="center" vertical="center" wrapText="1"/>
    </xf>
    <xf numFmtId="0" fontId="2" fillId="4" borderId="34" xfId="0" applyNumberFormat="1" applyFont="1" applyFill="1" applyBorder="1" applyAlignment="1">
      <alignment horizontal="center" vertical="center" wrapText="1"/>
    </xf>
    <xf numFmtId="0" fontId="2" fillId="4" borderId="43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textRotation="90" wrapText="1"/>
    </xf>
    <xf numFmtId="49" fontId="2" fillId="0" borderId="43" xfId="0" applyNumberFormat="1" applyFont="1" applyBorder="1" applyAlignment="1">
      <alignment horizontal="center" vertical="center" textRotation="90" wrapText="1"/>
    </xf>
    <xf numFmtId="0" fontId="13" fillId="0" borderId="0" xfId="0" applyNumberFormat="1" applyFont="1" applyAlignment="1">
      <alignment horizontal="right"/>
    </xf>
    <xf numFmtId="49" fontId="2" fillId="0" borderId="35" xfId="0" applyNumberFormat="1" applyFont="1" applyBorder="1" applyAlignment="1">
      <alignment horizontal="center" vertical="center" textRotation="90" wrapText="1"/>
    </xf>
    <xf numFmtId="49" fontId="2" fillId="0" borderId="40" xfId="0" applyNumberFormat="1" applyFont="1" applyBorder="1" applyAlignment="1">
      <alignment horizontal="center" vertical="center" textRotation="90" wrapText="1"/>
    </xf>
    <xf numFmtId="49" fontId="2" fillId="0" borderId="44" xfId="0" applyNumberFormat="1" applyFont="1" applyBorder="1" applyAlignment="1">
      <alignment horizontal="center" vertical="center" textRotation="90" wrapText="1"/>
    </xf>
    <xf numFmtId="49" fontId="2" fillId="0" borderId="22" xfId="0" applyNumberFormat="1" applyFont="1" applyBorder="1" applyAlignment="1">
      <alignment horizontal="center" vertical="center" textRotation="90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textRotation="90" wrapText="1"/>
    </xf>
    <xf numFmtId="49" fontId="2" fillId="0" borderId="39" xfId="0" applyNumberFormat="1" applyFont="1" applyBorder="1" applyAlignment="1">
      <alignment horizontal="center" vertical="center" textRotation="90" wrapText="1"/>
    </xf>
    <xf numFmtId="49" fontId="2" fillId="0" borderId="41" xfId="0" applyNumberFormat="1" applyFont="1" applyBorder="1" applyAlignment="1">
      <alignment horizontal="center" vertical="center" textRotation="90" wrapText="1"/>
    </xf>
    <xf numFmtId="49" fontId="2" fillId="0" borderId="31" xfId="0" applyNumberFormat="1" applyFont="1" applyBorder="1" applyAlignment="1">
      <alignment horizontal="center" vertical="center" textRotation="90" wrapText="1"/>
    </xf>
    <xf numFmtId="49" fontId="2" fillId="0" borderId="0" xfId="0" applyNumberFormat="1" applyFont="1" applyAlignment="1">
      <alignment horizontal="center" vertical="center" textRotation="90" wrapText="1"/>
    </xf>
    <xf numFmtId="49" fontId="2" fillId="0" borderId="32" xfId="0" applyNumberFormat="1" applyFont="1" applyBorder="1" applyAlignment="1">
      <alignment horizontal="center" vertical="center" textRotation="90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51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2" xfId="0" applyNumberFormat="1" applyFont="1" applyBorder="1" applyAlignment="1">
      <alignment horizontal="center" vertical="center" wrapText="1"/>
    </xf>
    <xf numFmtId="0" fontId="2" fillId="2" borderId="55" xfId="0" applyNumberFormat="1" applyFont="1" applyFill="1" applyBorder="1" applyAlignment="1">
      <alignment horizontal="center" vertical="center" wrapText="1"/>
    </xf>
    <xf numFmtId="0" fontId="2" fillId="2" borderId="59" xfId="0" applyNumberFormat="1" applyFont="1" applyFill="1" applyBorder="1" applyAlignment="1">
      <alignment horizontal="center" vertical="center" wrapText="1"/>
    </xf>
    <xf numFmtId="0" fontId="2" fillId="0" borderId="56" xfId="0" applyNumberFormat="1" applyFont="1" applyBorder="1" applyAlignment="1">
      <alignment horizontal="center" vertical="center" wrapText="1"/>
    </xf>
    <xf numFmtId="0" fontId="2" fillId="0" borderId="60" xfId="0" applyNumberFormat="1" applyFont="1" applyBorder="1" applyAlignment="1">
      <alignment horizontal="center" vertical="center" wrapText="1"/>
    </xf>
    <xf numFmtId="0" fontId="2" fillId="8" borderId="34" xfId="0" applyNumberFormat="1" applyFont="1" applyFill="1" applyBorder="1" applyAlignment="1">
      <alignment horizontal="center" vertical="center" wrapText="1"/>
    </xf>
    <xf numFmtId="0" fontId="2" fillId="8" borderId="43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Обычный 5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187452</xdr:rowOff>
    </xdr:from>
    <xdr:to>
      <xdr:col>12</xdr:col>
      <xdr:colOff>339852</xdr:colOff>
      <xdr:row>46</xdr:row>
      <xdr:rowOff>149352</xdr:rowOff>
    </xdr:to>
    <xdr:pic>
      <xdr:nvPicPr>
        <xdr:cNvPr id="2" name="Рисунок 1" descr="ОСМ-25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569976" y="569976"/>
          <a:ext cx="7772400" cy="8912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ColWidth="10.7109375" defaultRowHeight="15"/>
  <sheetData/>
  <pageMargins left="0.59055554866790805" right="0.59055554866790805" top="0.59055554866790805" bottom="0.59055554866790805" header="0.5" footer="0.5"/>
  <pageSetup paperSize="9" fitToWidth="0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7"/>
  <sheetViews>
    <sheetView showGridLines="0" view="pageBreakPreview" topLeftCell="A3" zoomScale="83" zoomScaleSheetLayoutView="83" workbookViewId="0">
      <selection activeCell="P16" sqref="P16:AV16"/>
    </sheetView>
  </sheetViews>
  <sheetFormatPr defaultColWidth="12.5703125" defaultRowHeight="13.5" customHeight="1"/>
  <cols>
    <col min="1" max="2" width="2.85546875" style="54" customWidth="1"/>
    <col min="3" max="3" width="9.140625" style="54" customWidth="1"/>
    <col min="4" max="4" width="8.5703125" style="54" customWidth="1"/>
    <col min="5" max="48" width="2.85546875" style="54" customWidth="1"/>
    <col min="49" max="256" width="12.5703125" style="54"/>
    <col min="257" max="258" width="2.85546875" style="54" customWidth="1"/>
    <col min="259" max="259" width="9.140625" style="54" customWidth="1"/>
    <col min="260" max="260" width="8.5703125" style="54" customWidth="1"/>
    <col min="261" max="304" width="2.85546875" style="54" customWidth="1"/>
    <col min="305" max="512" width="12.5703125" style="54"/>
    <col min="513" max="514" width="2.85546875" style="54" customWidth="1"/>
    <col min="515" max="515" width="9.140625" style="54" customWidth="1"/>
    <col min="516" max="516" width="8.5703125" style="54" customWidth="1"/>
    <col min="517" max="560" width="2.85546875" style="54" customWidth="1"/>
    <col min="561" max="768" width="12.5703125" style="54"/>
    <col min="769" max="770" width="2.85546875" style="54" customWidth="1"/>
    <col min="771" max="771" width="9.140625" style="54" customWidth="1"/>
    <col min="772" max="772" width="8.5703125" style="54" customWidth="1"/>
    <col min="773" max="816" width="2.85546875" style="54" customWidth="1"/>
    <col min="817" max="1024" width="12.5703125" style="54"/>
    <col min="1025" max="1026" width="2.85546875" style="54" customWidth="1"/>
    <col min="1027" max="1027" width="9.140625" style="54" customWidth="1"/>
    <col min="1028" max="1028" width="8.5703125" style="54" customWidth="1"/>
    <col min="1029" max="1072" width="2.85546875" style="54" customWidth="1"/>
    <col min="1073" max="1280" width="12.5703125" style="54"/>
    <col min="1281" max="1282" width="2.85546875" style="54" customWidth="1"/>
    <col min="1283" max="1283" width="9.140625" style="54" customWidth="1"/>
    <col min="1284" max="1284" width="8.5703125" style="54" customWidth="1"/>
    <col min="1285" max="1328" width="2.85546875" style="54" customWidth="1"/>
    <col min="1329" max="1536" width="12.5703125" style="54"/>
    <col min="1537" max="1538" width="2.85546875" style="54" customWidth="1"/>
    <col min="1539" max="1539" width="9.140625" style="54" customWidth="1"/>
    <col min="1540" max="1540" width="8.5703125" style="54" customWidth="1"/>
    <col min="1541" max="1584" width="2.85546875" style="54" customWidth="1"/>
    <col min="1585" max="1792" width="12.5703125" style="54"/>
    <col min="1793" max="1794" width="2.85546875" style="54" customWidth="1"/>
    <col min="1795" max="1795" width="9.140625" style="54" customWidth="1"/>
    <col min="1796" max="1796" width="8.5703125" style="54" customWidth="1"/>
    <col min="1797" max="1840" width="2.85546875" style="54" customWidth="1"/>
    <col min="1841" max="2048" width="12.5703125" style="54"/>
    <col min="2049" max="2050" width="2.85546875" style="54" customWidth="1"/>
    <col min="2051" max="2051" width="9.140625" style="54" customWidth="1"/>
    <col min="2052" max="2052" width="8.5703125" style="54" customWidth="1"/>
    <col min="2053" max="2096" width="2.85546875" style="54" customWidth="1"/>
    <col min="2097" max="2304" width="12.5703125" style="54"/>
    <col min="2305" max="2306" width="2.85546875" style="54" customWidth="1"/>
    <col min="2307" max="2307" width="9.140625" style="54" customWidth="1"/>
    <col min="2308" max="2308" width="8.5703125" style="54" customWidth="1"/>
    <col min="2309" max="2352" width="2.85546875" style="54" customWidth="1"/>
    <col min="2353" max="2560" width="12.5703125" style="54"/>
    <col min="2561" max="2562" width="2.85546875" style="54" customWidth="1"/>
    <col min="2563" max="2563" width="9.140625" style="54" customWidth="1"/>
    <col min="2564" max="2564" width="8.5703125" style="54" customWidth="1"/>
    <col min="2565" max="2608" width="2.85546875" style="54" customWidth="1"/>
    <col min="2609" max="2816" width="12.5703125" style="54"/>
    <col min="2817" max="2818" width="2.85546875" style="54" customWidth="1"/>
    <col min="2819" max="2819" width="9.140625" style="54" customWidth="1"/>
    <col min="2820" max="2820" width="8.5703125" style="54" customWidth="1"/>
    <col min="2821" max="2864" width="2.85546875" style="54" customWidth="1"/>
    <col min="2865" max="3072" width="12.5703125" style="54"/>
    <col min="3073" max="3074" width="2.85546875" style="54" customWidth="1"/>
    <col min="3075" max="3075" width="9.140625" style="54" customWidth="1"/>
    <col min="3076" max="3076" width="8.5703125" style="54" customWidth="1"/>
    <col min="3077" max="3120" width="2.85546875" style="54" customWidth="1"/>
    <col min="3121" max="3328" width="12.5703125" style="54"/>
    <col min="3329" max="3330" width="2.85546875" style="54" customWidth="1"/>
    <col min="3331" max="3331" width="9.140625" style="54" customWidth="1"/>
    <col min="3332" max="3332" width="8.5703125" style="54" customWidth="1"/>
    <col min="3333" max="3376" width="2.85546875" style="54" customWidth="1"/>
    <col min="3377" max="3584" width="12.5703125" style="54"/>
    <col min="3585" max="3586" width="2.85546875" style="54" customWidth="1"/>
    <col min="3587" max="3587" width="9.140625" style="54" customWidth="1"/>
    <col min="3588" max="3588" width="8.5703125" style="54" customWidth="1"/>
    <col min="3589" max="3632" width="2.85546875" style="54" customWidth="1"/>
    <col min="3633" max="3840" width="12.5703125" style="54"/>
    <col min="3841" max="3842" width="2.85546875" style="54" customWidth="1"/>
    <col min="3843" max="3843" width="9.140625" style="54" customWidth="1"/>
    <col min="3844" max="3844" width="8.5703125" style="54" customWidth="1"/>
    <col min="3845" max="3888" width="2.85546875" style="54" customWidth="1"/>
    <col min="3889" max="4096" width="12.5703125" style="54"/>
    <col min="4097" max="4098" width="2.85546875" style="54" customWidth="1"/>
    <col min="4099" max="4099" width="9.140625" style="54" customWidth="1"/>
    <col min="4100" max="4100" width="8.5703125" style="54" customWidth="1"/>
    <col min="4101" max="4144" width="2.85546875" style="54" customWidth="1"/>
    <col min="4145" max="4352" width="12.5703125" style="54"/>
    <col min="4353" max="4354" width="2.85546875" style="54" customWidth="1"/>
    <col min="4355" max="4355" width="9.140625" style="54" customWidth="1"/>
    <col min="4356" max="4356" width="8.5703125" style="54" customWidth="1"/>
    <col min="4357" max="4400" width="2.85546875" style="54" customWidth="1"/>
    <col min="4401" max="4608" width="12.5703125" style="54"/>
    <col min="4609" max="4610" width="2.85546875" style="54" customWidth="1"/>
    <col min="4611" max="4611" width="9.140625" style="54" customWidth="1"/>
    <col min="4612" max="4612" width="8.5703125" style="54" customWidth="1"/>
    <col min="4613" max="4656" width="2.85546875" style="54" customWidth="1"/>
    <col min="4657" max="4864" width="12.5703125" style="54"/>
    <col min="4865" max="4866" width="2.85546875" style="54" customWidth="1"/>
    <col min="4867" max="4867" width="9.140625" style="54" customWidth="1"/>
    <col min="4868" max="4868" width="8.5703125" style="54" customWidth="1"/>
    <col min="4869" max="4912" width="2.85546875" style="54" customWidth="1"/>
    <col min="4913" max="5120" width="12.5703125" style="54"/>
    <col min="5121" max="5122" width="2.85546875" style="54" customWidth="1"/>
    <col min="5123" max="5123" width="9.140625" style="54" customWidth="1"/>
    <col min="5124" max="5124" width="8.5703125" style="54" customWidth="1"/>
    <col min="5125" max="5168" width="2.85546875" style="54" customWidth="1"/>
    <col min="5169" max="5376" width="12.5703125" style="54"/>
    <col min="5377" max="5378" width="2.85546875" style="54" customWidth="1"/>
    <col min="5379" max="5379" width="9.140625" style="54" customWidth="1"/>
    <col min="5380" max="5380" width="8.5703125" style="54" customWidth="1"/>
    <col min="5381" max="5424" width="2.85546875" style="54" customWidth="1"/>
    <col min="5425" max="5632" width="12.5703125" style="54"/>
    <col min="5633" max="5634" width="2.85546875" style="54" customWidth="1"/>
    <col min="5635" max="5635" width="9.140625" style="54" customWidth="1"/>
    <col min="5636" max="5636" width="8.5703125" style="54" customWidth="1"/>
    <col min="5637" max="5680" width="2.85546875" style="54" customWidth="1"/>
    <col min="5681" max="5888" width="12.5703125" style="54"/>
    <col min="5889" max="5890" width="2.85546875" style="54" customWidth="1"/>
    <col min="5891" max="5891" width="9.140625" style="54" customWidth="1"/>
    <col min="5892" max="5892" width="8.5703125" style="54" customWidth="1"/>
    <col min="5893" max="5936" width="2.85546875" style="54" customWidth="1"/>
    <col min="5937" max="6144" width="12.5703125" style="54"/>
    <col min="6145" max="6146" width="2.85546875" style="54" customWidth="1"/>
    <col min="6147" max="6147" width="9.140625" style="54" customWidth="1"/>
    <col min="6148" max="6148" width="8.5703125" style="54" customWidth="1"/>
    <col min="6149" max="6192" width="2.85546875" style="54" customWidth="1"/>
    <col min="6193" max="6400" width="12.5703125" style="54"/>
    <col min="6401" max="6402" width="2.85546875" style="54" customWidth="1"/>
    <col min="6403" max="6403" width="9.140625" style="54" customWidth="1"/>
    <col min="6404" max="6404" width="8.5703125" style="54" customWidth="1"/>
    <col min="6405" max="6448" width="2.85546875" style="54" customWidth="1"/>
    <col min="6449" max="6656" width="12.5703125" style="54"/>
    <col min="6657" max="6658" width="2.85546875" style="54" customWidth="1"/>
    <col min="6659" max="6659" width="9.140625" style="54" customWidth="1"/>
    <col min="6660" max="6660" width="8.5703125" style="54" customWidth="1"/>
    <col min="6661" max="6704" width="2.85546875" style="54" customWidth="1"/>
    <col min="6705" max="6912" width="12.5703125" style="54"/>
    <col min="6913" max="6914" width="2.85546875" style="54" customWidth="1"/>
    <col min="6915" max="6915" width="9.140625" style="54" customWidth="1"/>
    <col min="6916" max="6916" width="8.5703125" style="54" customWidth="1"/>
    <col min="6917" max="6960" width="2.85546875" style="54" customWidth="1"/>
    <col min="6961" max="7168" width="12.5703125" style="54"/>
    <col min="7169" max="7170" width="2.85546875" style="54" customWidth="1"/>
    <col min="7171" max="7171" width="9.140625" style="54" customWidth="1"/>
    <col min="7172" max="7172" width="8.5703125" style="54" customWidth="1"/>
    <col min="7173" max="7216" width="2.85546875" style="54" customWidth="1"/>
    <col min="7217" max="7424" width="12.5703125" style="54"/>
    <col min="7425" max="7426" width="2.85546875" style="54" customWidth="1"/>
    <col min="7427" max="7427" width="9.140625" style="54" customWidth="1"/>
    <col min="7428" max="7428" width="8.5703125" style="54" customWidth="1"/>
    <col min="7429" max="7472" width="2.85546875" style="54" customWidth="1"/>
    <col min="7473" max="7680" width="12.5703125" style="54"/>
    <col min="7681" max="7682" width="2.85546875" style="54" customWidth="1"/>
    <col min="7683" max="7683" width="9.140625" style="54" customWidth="1"/>
    <col min="7684" max="7684" width="8.5703125" style="54" customWidth="1"/>
    <col min="7685" max="7728" width="2.85546875" style="54" customWidth="1"/>
    <col min="7729" max="7936" width="12.5703125" style="54"/>
    <col min="7937" max="7938" width="2.85546875" style="54" customWidth="1"/>
    <col min="7939" max="7939" width="9.140625" style="54" customWidth="1"/>
    <col min="7940" max="7940" width="8.5703125" style="54" customWidth="1"/>
    <col min="7941" max="7984" width="2.85546875" style="54" customWidth="1"/>
    <col min="7985" max="8192" width="12.5703125" style="54"/>
    <col min="8193" max="8194" width="2.85546875" style="54" customWidth="1"/>
    <col min="8195" max="8195" width="9.140625" style="54" customWidth="1"/>
    <col min="8196" max="8196" width="8.5703125" style="54" customWidth="1"/>
    <col min="8197" max="8240" width="2.85546875" style="54" customWidth="1"/>
    <col min="8241" max="8448" width="12.5703125" style="54"/>
    <col min="8449" max="8450" width="2.85546875" style="54" customWidth="1"/>
    <col min="8451" max="8451" width="9.140625" style="54" customWidth="1"/>
    <col min="8452" max="8452" width="8.5703125" style="54" customWidth="1"/>
    <col min="8453" max="8496" width="2.85546875" style="54" customWidth="1"/>
    <col min="8497" max="8704" width="12.5703125" style="54"/>
    <col min="8705" max="8706" width="2.85546875" style="54" customWidth="1"/>
    <col min="8707" max="8707" width="9.140625" style="54" customWidth="1"/>
    <col min="8708" max="8708" width="8.5703125" style="54" customWidth="1"/>
    <col min="8709" max="8752" width="2.85546875" style="54" customWidth="1"/>
    <col min="8753" max="8960" width="12.5703125" style="54"/>
    <col min="8961" max="8962" width="2.85546875" style="54" customWidth="1"/>
    <col min="8963" max="8963" width="9.140625" style="54" customWidth="1"/>
    <col min="8964" max="8964" width="8.5703125" style="54" customWidth="1"/>
    <col min="8965" max="9008" width="2.85546875" style="54" customWidth="1"/>
    <col min="9009" max="9216" width="12.5703125" style="54"/>
    <col min="9217" max="9218" width="2.85546875" style="54" customWidth="1"/>
    <col min="9219" max="9219" width="9.140625" style="54" customWidth="1"/>
    <col min="9220" max="9220" width="8.5703125" style="54" customWidth="1"/>
    <col min="9221" max="9264" width="2.85546875" style="54" customWidth="1"/>
    <col min="9265" max="9472" width="12.5703125" style="54"/>
    <col min="9473" max="9474" width="2.85546875" style="54" customWidth="1"/>
    <col min="9475" max="9475" width="9.140625" style="54" customWidth="1"/>
    <col min="9476" max="9476" width="8.5703125" style="54" customWidth="1"/>
    <col min="9477" max="9520" width="2.85546875" style="54" customWidth="1"/>
    <col min="9521" max="9728" width="12.5703125" style="54"/>
    <col min="9729" max="9730" width="2.85546875" style="54" customWidth="1"/>
    <col min="9731" max="9731" width="9.140625" style="54" customWidth="1"/>
    <col min="9732" max="9732" width="8.5703125" style="54" customWidth="1"/>
    <col min="9733" max="9776" width="2.85546875" style="54" customWidth="1"/>
    <col min="9777" max="9984" width="12.5703125" style="54"/>
    <col min="9985" max="9986" width="2.85546875" style="54" customWidth="1"/>
    <col min="9987" max="9987" width="9.140625" style="54" customWidth="1"/>
    <col min="9988" max="9988" width="8.5703125" style="54" customWidth="1"/>
    <col min="9989" max="10032" width="2.85546875" style="54" customWidth="1"/>
    <col min="10033" max="10240" width="12.5703125" style="54"/>
    <col min="10241" max="10242" width="2.85546875" style="54" customWidth="1"/>
    <col min="10243" max="10243" width="9.140625" style="54" customWidth="1"/>
    <col min="10244" max="10244" width="8.5703125" style="54" customWidth="1"/>
    <col min="10245" max="10288" width="2.85546875" style="54" customWidth="1"/>
    <col min="10289" max="10496" width="12.5703125" style="54"/>
    <col min="10497" max="10498" width="2.85546875" style="54" customWidth="1"/>
    <col min="10499" max="10499" width="9.140625" style="54" customWidth="1"/>
    <col min="10500" max="10500" width="8.5703125" style="54" customWidth="1"/>
    <col min="10501" max="10544" width="2.85546875" style="54" customWidth="1"/>
    <col min="10545" max="10752" width="12.5703125" style="54"/>
    <col min="10753" max="10754" width="2.85546875" style="54" customWidth="1"/>
    <col min="10755" max="10755" width="9.140625" style="54" customWidth="1"/>
    <col min="10756" max="10756" width="8.5703125" style="54" customWidth="1"/>
    <col min="10757" max="10800" width="2.85546875" style="54" customWidth="1"/>
    <col min="10801" max="11008" width="12.5703125" style="54"/>
    <col min="11009" max="11010" width="2.85546875" style="54" customWidth="1"/>
    <col min="11011" max="11011" width="9.140625" style="54" customWidth="1"/>
    <col min="11012" max="11012" width="8.5703125" style="54" customWidth="1"/>
    <col min="11013" max="11056" width="2.85546875" style="54" customWidth="1"/>
    <col min="11057" max="11264" width="12.5703125" style="54"/>
    <col min="11265" max="11266" width="2.85546875" style="54" customWidth="1"/>
    <col min="11267" max="11267" width="9.140625" style="54" customWidth="1"/>
    <col min="11268" max="11268" width="8.5703125" style="54" customWidth="1"/>
    <col min="11269" max="11312" width="2.85546875" style="54" customWidth="1"/>
    <col min="11313" max="11520" width="12.5703125" style="54"/>
    <col min="11521" max="11522" width="2.85546875" style="54" customWidth="1"/>
    <col min="11523" max="11523" width="9.140625" style="54" customWidth="1"/>
    <col min="11524" max="11524" width="8.5703125" style="54" customWidth="1"/>
    <col min="11525" max="11568" width="2.85546875" style="54" customWidth="1"/>
    <col min="11569" max="11776" width="12.5703125" style="54"/>
    <col min="11777" max="11778" width="2.85546875" style="54" customWidth="1"/>
    <col min="11779" max="11779" width="9.140625" style="54" customWidth="1"/>
    <col min="11780" max="11780" width="8.5703125" style="54" customWidth="1"/>
    <col min="11781" max="11824" width="2.85546875" style="54" customWidth="1"/>
    <col min="11825" max="12032" width="12.5703125" style="54"/>
    <col min="12033" max="12034" width="2.85546875" style="54" customWidth="1"/>
    <col min="12035" max="12035" width="9.140625" style="54" customWidth="1"/>
    <col min="12036" max="12036" width="8.5703125" style="54" customWidth="1"/>
    <col min="12037" max="12080" width="2.85546875" style="54" customWidth="1"/>
    <col min="12081" max="12288" width="12.5703125" style="54"/>
    <col min="12289" max="12290" width="2.85546875" style="54" customWidth="1"/>
    <col min="12291" max="12291" width="9.140625" style="54" customWidth="1"/>
    <col min="12292" max="12292" width="8.5703125" style="54" customWidth="1"/>
    <col min="12293" max="12336" width="2.85546875" style="54" customWidth="1"/>
    <col min="12337" max="12544" width="12.5703125" style="54"/>
    <col min="12545" max="12546" width="2.85546875" style="54" customWidth="1"/>
    <col min="12547" max="12547" width="9.140625" style="54" customWidth="1"/>
    <col min="12548" max="12548" width="8.5703125" style="54" customWidth="1"/>
    <col min="12549" max="12592" width="2.85546875" style="54" customWidth="1"/>
    <col min="12593" max="12800" width="12.5703125" style="54"/>
    <col min="12801" max="12802" width="2.85546875" style="54" customWidth="1"/>
    <col min="12803" max="12803" width="9.140625" style="54" customWidth="1"/>
    <col min="12804" max="12804" width="8.5703125" style="54" customWidth="1"/>
    <col min="12805" max="12848" width="2.85546875" style="54" customWidth="1"/>
    <col min="12849" max="13056" width="12.5703125" style="54"/>
    <col min="13057" max="13058" width="2.85546875" style="54" customWidth="1"/>
    <col min="13059" max="13059" width="9.140625" style="54" customWidth="1"/>
    <col min="13060" max="13060" width="8.5703125" style="54" customWidth="1"/>
    <col min="13061" max="13104" width="2.85546875" style="54" customWidth="1"/>
    <col min="13105" max="13312" width="12.5703125" style="54"/>
    <col min="13313" max="13314" width="2.85546875" style="54" customWidth="1"/>
    <col min="13315" max="13315" width="9.140625" style="54" customWidth="1"/>
    <col min="13316" max="13316" width="8.5703125" style="54" customWidth="1"/>
    <col min="13317" max="13360" width="2.85546875" style="54" customWidth="1"/>
    <col min="13361" max="13568" width="12.5703125" style="54"/>
    <col min="13569" max="13570" width="2.85546875" style="54" customWidth="1"/>
    <col min="13571" max="13571" width="9.140625" style="54" customWidth="1"/>
    <col min="13572" max="13572" width="8.5703125" style="54" customWidth="1"/>
    <col min="13573" max="13616" width="2.85546875" style="54" customWidth="1"/>
    <col min="13617" max="13824" width="12.5703125" style="54"/>
    <col min="13825" max="13826" width="2.85546875" style="54" customWidth="1"/>
    <col min="13827" max="13827" width="9.140625" style="54" customWidth="1"/>
    <col min="13828" max="13828" width="8.5703125" style="54" customWidth="1"/>
    <col min="13829" max="13872" width="2.85546875" style="54" customWidth="1"/>
    <col min="13873" max="14080" width="12.5703125" style="54"/>
    <col min="14081" max="14082" width="2.85546875" style="54" customWidth="1"/>
    <col min="14083" max="14083" width="9.140625" style="54" customWidth="1"/>
    <col min="14084" max="14084" width="8.5703125" style="54" customWidth="1"/>
    <col min="14085" max="14128" width="2.85546875" style="54" customWidth="1"/>
    <col min="14129" max="14336" width="12.5703125" style="54"/>
    <col min="14337" max="14338" width="2.85546875" style="54" customWidth="1"/>
    <col min="14339" max="14339" width="9.140625" style="54" customWidth="1"/>
    <col min="14340" max="14340" width="8.5703125" style="54" customWidth="1"/>
    <col min="14341" max="14384" width="2.85546875" style="54" customWidth="1"/>
    <col min="14385" max="14592" width="12.5703125" style="54"/>
    <col min="14593" max="14594" width="2.85546875" style="54" customWidth="1"/>
    <col min="14595" max="14595" width="9.140625" style="54" customWidth="1"/>
    <col min="14596" max="14596" width="8.5703125" style="54" customWidth="1"/>
    <col min="14597" max="14640" width="2.85546875" style="54" customWidth="1"/>
    <col min="14641" max="14848" width="12.5703125" style="54"/>
    <col min="14849" max="14850" width="2.85546875" style="54" customWidth="1"/>
    <col min="14851" max="14851" width="9.140625" style="54" customWidth="1"/>
    <col min="14852" max="14852" width="8.5703125" style="54" customWidth="1"/>
    <col min="14853" max="14896" width="2.85546875" style="54" customWidth="1"/>
    <col min="14897" max="15104" width="12.5703125" style="54"/>
    <col min="15105" max="15106" width="2.85546875" style="54" customWidth="1"/>
    <col min="15107" max="15107" width="9.140625" style="54" customWidth="1"/>
    <col min="15108" max="15108" width="8.5703125" style="54" customWidth="1"/>
    <col min="15109" max="15152" width="2.85546875" style="54" customWidth="1"/>
    <col min="15153" max="15360" width="12.5703125" style="54"/>
    <col min="15361" max="15362" width="2.85546875" style="54" customWidth="1"/>
    <col min="15363" max="15363" width="9.140625" style="54" customWidth="1"/>
    <col min="15364" max="15364" width="8.5703125" style="54" customWidth="1"/>
    <col min="15365" max="15408" width="2.85546875" style="54" customWidth="1"/>
    <col min="15409" max="15616" width="12.5703125" style="54"/>
    <col min="15617" max="15618" width="2.85546875" style="54" customWidth="1"/>
    <col min="15619" max="15619" width="9.140625" style="54" customWidth="1"/>
    <col min="15620" max="15620" width="8.5703125" style="54" customWidth="1"/>
    <col min="15621" max="15664" width="2.85546875" style="54" customWidth="1"/>
    <col min="15665" max="15872" width="12.5703125" style="54"/>
    <col min="15873" max="15874" width="2.85546875" style="54" customWidth="1"/>
    <col min="15875" max="15875" width="9.140625" style="54" customWidth="1"/>
    <col min="15876" max="15876" width="8.5703125" style="54" customWidth="1"/>
    <col min="15877" max="15920" width="2.85546875" style="54" customWidth="1"/>
    <col min="15921" max="16128" width="12.5703125" style="54"/>
    <col min="16129" max="16130" width="2.85546875" style="54" customWidth="1"/>
    <col min="16131" max="16131" width="9.140625" style="54" customWidth="1"/>
    <col min="16132" max="16132" width="8.5703125" style="54" customWidth="1"/>
    <col min="16133" max="16176" width="2.85546875" style="54" customWidth="1"/>
    <col min="16177" max="16384" width="12.5703125" style="54"/>
  </cols>
  <sheetData>
    <row r="1" spans="1:48" ht="21" customHeight="1">
      <c r="D1" s="55"/>
      <c r="E1" s="55"/>
      <c r="F1" s="55"/>
      <c r="G1" s="260" t="s">
        <v>269</v>
      </c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</row>
    <row r="2" spans="1:48" ht="17.25" customHeight="1">
      <c r="A2" s="261" t="s">
        <v>270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</row>
    <row r="3" spans="1:48" ht="30.75" customHeight="1">
      <c r="E3" s="56" t="s">
        <v>271</v>
      </c>
      <c r="F3" s="55"/>
      <c r="G3" s="55"/>
      <c r="AG3" s="262" t="s">
        <v>0</v>
      </c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</row>
    <row r="4" spans="1:48" ht="24" customHeight="1">
      <c r="C4" s="57" t="s">
        <v>272</v>
      </c>
      <c r="D4" s="55"/>
      <c r="E4" s="55"/>
      <c r="F4" s="55"/>
      <c r="AF4" s="263" t="s">
        <v>273</v>
      </c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</row>
    <row r="5" spans="1:48" ht="10.9" customHeight="1">
      <c r="A5" s="55"/>
      <c r="B5" s="55"/>
      <c r="C5" s="55"/>
      <c r="D5" s="55"/>
      <c r="E5" s="55"/>
      <c r="F5" s="55"/>
    </row>
    <row r="6" spans="1:48" ht="27.6" customHeight="1">
      <c r="C6" s="57" t="s">
        <v>274</v>
      </c>
      <c r="D6" s="58"/>
      <c r="E6" s="58"/>
      <c r="F6" s="58"/>
      <c r="G6" s="57"/>
      <c r="H6" s="57"/>
      <c r="I6" s="57"/>
      <c r="J6" s="57"/>
      <c r="K6" s="57"/>
      <c r="AF6" s="263" t="s">
        <v>275</v>
      </c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</row>
    <row r="7" spans="1:48" ht="15.6" customHeight="1">
      <c r="C7" s="57" t="s">
        <v>276</v>
      </c>
      <c r="D7" s="55"/>
      <c r="E7" s="55"/>
      <c r="F7" s="55"/>
      <c r="AF7" s="259" t="s">
        <v>277</v>
      </c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</row>
    <row r="8" spans="1:48" ht="8.25" customHeight="1">
      <c r="A8" s="55"/>
      <c r="B8" s="55"/>
      <c r="C8" s="55"/>
      <c r="D8" s="55"/>
      <c r="E8" s="55"/>
      <c r="F8" s="55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</row>
    <row r="9" spans="1:48" ht="8.25" customHeight="1">
      <c r="D9" s="55"/>
      <c r="E9" s="55"/>
      <c r="F9" s="55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</row>
    <row r="10" spans="1:48" ht="38.25" customHeight="1">
      <c r="A10" s="254" t="s">
        <v>5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</row>
    <row r="11" spans="1:48" ht="13.5" customHeight="1">
      <c r="A11" s="255" t="s">
        <v>278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</row>
    <row r="12" spans="1:48" ht="26.25" customHeight="1">
      <c r="A12" s="256" t="s">
        <v>279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</row>
    <row r="13" spans="1:48" ht="17.25" customHeight="1">
      <c r="A13" s="257" t="s">
        <v>311</v>
      </c>
      <c r="B13" s="257"/>
      <c r="C13" s="257"/>
      <c r="D13" s="257"/>
      <c r="E13" s="257"/>
      <c r="F13" s="55"/>
      <c r="G13" s="258" t="s">
        <v>302</v>
      </c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</row>
    <row r="14" spans="1:48" ht="19.5" customHeight="1">
      <c r="A14" s="249" t="s">
        <v>280</v>
      </c>
      <c r="B14" s="249"/>
      <c r="C14" s="249"/>
      <c r="D14" s="249"/>
      <c r="E14" s="249"/>
      <c r="F14" s="249"/>
      <c r="G14" s="249" t="s">
        <v>281</v>
      </c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59"/>
    </row>
    <row r="15" spans="1:48" ht="19.5" customHeight="1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P15" s="250" t="s">
        <v>282</v>
      </c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</row>
    <row r="16" spans="1:48" ht="18" customHeight="1">
      <c r="A16" s="60"/>
      <c r="E16" s="61"/>
      <c r="O16" s="62"/>
      <c r="P16" s="251" t="s">
        <v>283</v>
      </c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</row>
    <row r="17" spans="1:48" ht="13.5" customHeight="1">
      <c r="A17" s="251"/>
      <c r="B17" s="251"/>
      <c r="C17" s="251"/>
      <c r="D17" s="251"/>
      <c r="E17" s="251"/>
      <c r="F17" s="251"/>
      <c r="G17" s="251"/>
      <c r="H17" s="251"/>
      <c r="I17" s="251"/>
    </row>
    <row r="18" spans="1:48" ht="15" customHeight="1">
      <c r="A18" s="252" t="s">
        <v>284</v>
      </c>
      <c r="B18" s="252"/>
      <c r="C18" s="252"/>
      <c r="D18" s="252"/>
      <c r="E18" s="252"/>
      <c r="F18" s="252"/>
      <c r="G18" s="246" t="s">
        <v>303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</row>
    <row r="19" spans="1:48" ht="13.5" hidden="1" customHeight="1">
      <c r="A19" s="63"/>
      <c r="G19" s="246" t="s">
        <v>285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</row>
    <row r="20" spans="1:48" ht="13.5" hidden="1" customHeight="1">
      <c r="A20" s="63"/>
      <c r="G20" s="246" t="s">
        <v>286</v>
      </c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</row>
    <row r="21" spans="1:48" ht="13.5" hidden="1" customHeight="1">
      <c r="A21" s="63"/>
      <c r="G21" s="246" t="s">
        <v>287</v>
      </c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</row>
    <row r="22" spans="1:48" ht="13.5" hidden="1" customHeight="1">
      <c r="A22" s="63"/>
      <c r="G22" s="246" t="s">
        <v>288</v>
      </c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</row>
    <row r="23" spans="1:48" ht="13.5" hidden="1" customHeight="1">
      <c r="A23" s="63"/>
      <c r="G23" s="246" t="s">
        <v>289</v>
      </c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O23" s="246"/>
      <c r="AP23" s="246"/>
      <c r="AQ23" s="246"/>
      <c r="AR23" s="246"/>
      <c r="AS23" s="246"/>
      <c r="AT23" s="246"/>
      <c r="AU23" s="246"/>
      <c r="AV23" s="246"/>
    </row>
    <row r="24" spans="1:48" ht="13.5" hidden="1" customHeight="1">
      <c r="A24" s="63"/>
      <c r="G24" s="246" t="s">
        <v>290</v>
      </c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</row>
    <row r="25" spans="1:48" ht="13.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60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9"/>
      <c r="AS25" s="59"/>
      <c r="AT25" s="55"/>
      <c r="AU25" s="59"/>
      <c r="AV25" s="59"/>
    </row>
    <row r="26" spans="1:48" ht="17.25" customHeight="1">
      <c r="A26" s="247" t="s">
        <v>291</v>
      </c>
      <c r="B26" s="247"/>
      <c r="C26" s="247"/>
      <c r="D26" s="247"/>
      <c r="E26" s="247"/>
      <c r="F26" s="247"/>
      <c r="G26" s="248" t="s">
        <v>292</v>
      </c>
      <c r="H26" s="248"/>
      <c r="I26" s="248"/>
      <c r="J26" s="248"/>
      <c r="K26" s="248"/>
      <c r="L26" s="248"/>
      <c r="M26" s="248"/>
      <c r="N26" s="248"/>
      <c r="O26" s="55"/>
      <c r="P26" s="247" t="s">
        <v>293</v>
      </c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8" t="s">
        <v>304</v>
      </c>
      <c r="AD26" s="248"/>
      <c r="AE26" s="248"/>
      <c r="AF26" s="248"/>
      <c r="AG26" s="248"/>
      <c r="AH26" s="55"/>
      <c r="AI26" s="247" t="s">
        <v>294</v>
      </c>
      <c r="AJ26" s="247"/>
      <c r="AK26" s="247"/>
      <c r="AL26" s="247"/>
      <c r="AM26" s="247"/>
      <c r="AN26" s="247"/>
      <c r="AO26" s="247"/>
      <c r="AP26" s="247"/>
      <c r="AQ26" s="247"/>
      <c r="AR26" s="247"/>
      <c r="AS26" s="248" t="s">
        <v>295</v>
      </c>
      <c r="AT26" s="248"/>
      <c r="AU26" s="248"/>
      <c r="AV26" s="248"/>
    </row>
    <row r="27" spans="1:48" ht="13.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9"/>
      <c r="AS27" s="59"/>
      <c r="AT27" s="55"/>
      <c r="AU27" s="59"/>
      <c r="AV27" s="59"/>
    </row>
    <row r="28" spans="1:48" s="64" customFormat="1" ht="13.5" customHeight="1">
      <c r="A28" s="239" t="s">
        <v>296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40" t="s">
        <v>305</v>
      </c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</row>
    <row r="29" spans="1:48" s="64" customFormat="1" ht="13.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241" t="s">
        <v>297</v>
      </c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</row>
    <row r="30" spans="1:48" s="64" customFormat="1" ht="13.5" customHeight="1"/>
    <row r="31" spans="1:48" s="64" customFormat="1" ht="13.5" customHeight="1">
      <c r="A31" s="239" t="s">
        <v>298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42" t="s">
        <v>299</v>
      </c>
      <c r="M31" s="242"/>
      <c r="N31" s="243" t="s">
        <v>306</v>
      </c>
      <c r="O31" s="243"/>
      <c r="P31" s="243"/>
      <c r="Q31" s="243"/>
      <c r="R31" s="243"/>
      <c r="S31" s="242" t="s">
        <v>300</v>
      </c>
      <c r="T31" s="242"/>
      <c r="U31" s="244" t="s">
        <v>307</v>
      </c>
      <c r="V31" s="244"/>
      <c r="W31" s="244"/>
      <c r="X31" s="244"/>
      <c r="Y31" s="244"/>
      <c r="Z31" s="244"/>
    </row>
    <row r="32" spans="1:48" s="64" customFormat="1" ht="13.5" customHeight="1"/>
    <row r="33" spans="1:48" s="64" customFormat="1" ht="13.5" customHeight="1">
      <c r="A33" s="245" t="s">
        <v>301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</row>
    <row r="34" spans="1:48" s="64" customFormat="1" ht="13.5" customHeight="1">
      <c r="A34" s="235" t="s">
        <v>308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</row>
    <row r="35" spans="1:48" s="64" customFormat="1" ht="13.5" customHeight="1">
      <c r="A35" s="235" t="s">
        <v>309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</row>
    <row r="36" spans="1:48" s="64" customFormat="1" ht="13.5" customHeight="1">
      <c r="A36" s="235" t="s">
        <v>310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</row>
    <row r="37" spans="1:48" ht="13.5" customHeight="1">
      <c r="A37" s="236" t="s">
        <v>200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8"/>
    </row>
  </sheetData>
  <sheetProtection selectLockedCells="1" selectUnlockedCells="1"/>
  <mergeCells count="45">
    <mergeCell ref="AF7:AV7"/>
    <mergeCell ref="G1:AE1"/>
    <mergeCell ref="A2:AV2"/>
    <mergeCell ref="AG3:AV3"/>
    <mergeCell ref="AF4:AV4"/>
    <mergeCell ref="AF6:AV6"/>
    <mergeCell ref="AF8:AV9"/>
    <mergeCell ref="A10:AV10"/>
    <mergeCell ref="A11:AV11"/>
    <mergeCell ref="A12:AV12"/>
    <mergeCell ref="A13:E13"/>
    <mergeCell ref="G13:AV13"/>
    <mergeCell ref="G22:AV22"/>
    <mergeCell ref="A14:F14"/>
    <mergeCell ref="G14:AU14"/>
    <mergeCell ref="A15:N15"/>
    <mergeCell ref="P15:AV15"/>
    <mergeCell ref="P16:AV16"/>
    <mergeCell ref="A17:I17"/>
    <mergeCell ref="A18:F18"/>
    <mergeCell ref="G18:AV18"/>
    <mergeCell ref="G19:AV19"/>
    <mergeCell ref="G20:AV20"/>
    <mergeCell ref="G21:AV21"/>
    <mergeCell ref="G23:AV23"/>
    <mergeCell ref="G24:AV24"/>
    <mergeCell ref="A26:F26"/>
    <mergeCell ref="G26:N26"/>
    <mergeCell ref="P26:AB26"/>
    <mergeCell ref="AC26:AG26"/>
    <mergeCell ref="AI26:AR26"/>
    <mergeCell ref="AS26:AV26"/>
    <mergeCell ref="A34:AA34"/>
    <mergeCell ref="A35:AA35"/>
    <mergeCell ref="A36:AA36"/>
    <mergeCell ref="A37:AA37"/>
    <mergeCell ref="A28:T28"/>
    <mergeCell ref="U28:AV28"/>
    <mergeCell ref="U29:AV29"/>
    <mergeCell ref="A31:K31"/>
    <mergeCell ref="L31:M31"/>
    <mergeCell ref="N31:R31"/>
    <mergeCell ref="S31:T31"/>
    <mergeCell ref="U31:Z31"/>
    <mergeCell ref="A33:AA33"/>
  </mergeCells>
  <pageMargins left="0.75" right="0.75" top="1" bottom="1" header="0.51181102362204722" footer="0.51181102362204722"/>
  <pageSetup paperSize="9" scale="88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268"/>
  <sheetViews>
    <sheetView view="pageBreakPreview" topLeftCell="A57" zoomScale="50" zoomScaleNormal="42" zoomScaleSheetLayoutView="50" workbookViewId="0">
      <selection activeCell="L235" sqref="L235:AK235"/>
    </sheetView>
  </sheetViews>
  <sheetFormatPr defaultColWidth="9.140625" defaultRowHeight="15"/>
  <cols>
    <col min="1" max="1" width="12.28515625" style="1" customWidth="1"/>
    <col min="2" max="2" width="42.140625" style="1" customWidth="1"/>
    <col min="3" max="3" width="6" style="1" customWidth="1"/>
    <col min="4" max="4" width="5.28515625" style="1" customWidth="1"/>
    <col min="5" max="5" width="6.7109375" style="1" customWidth="1"/>
    <col min="6" max="7" width="5.42578125" style="1" customWidth="1"/>
    <col min="8" max="9" width="6.42578125" style="1" customWidth="1"/>
    <col min="10" max="10" width="7.42578125" style="1" customWidth="1"/>
    <col min="11" max="11" width="6.85546875" style="1" customWidth="1"/>
    <col min="12" max="12" width="6.140625" style="1" customWidth="1"/>
    <col min="13" max="13" width="7" style="1" customWidth="1"/>
    <col min="14" max="14" width="7.28515625" style="1" customWidth="1"/>
    <col min="15" max="15" width="7" style="1" customWidth="1"/>
    <col min="16" max="16" width="6.7109375" style="1" customWidth="1"/>
    <col min="17" max="17" width="5.7109375" style="1" customWidth="1"/>
    <col min="18" max="18" width="5.28515625" style="1" customWidth="1"/>
    <col min="19" max="19" width="5.42578125" style="1" customWidth="1"/>
    <col min="20" max="20" width="4.140625" style="1" customWidth="1"/>
    <col min="21" max="21" width="4" style="1" customWidth="1"/>
    <col min="22" max="22" width="4.85546875" style="1" customWidth="1"/>
    <col min="23" max="25" width="4" style="1" customWidth="1"/>
    <col min="26" max="26" width="4.85546875" style="1" customWidth="1"/>
    <col min="27" max="27" width="4.7109375" style="1" customWidth="1"/>
    <col min="28" max="28" width="5.7109375" style="1" customWidth="1"/>
    <col min="29" max="31" width="4" style="1" customWidth="1"/>
    <col min="32" max="32" width="5.140625" style="1" customWidth="1"/>
    <col min="33" max="33" width="5.28515625" style="1" customWidth="1"/>
    <col min="34" max="34" width="4.7109375" style="1" customWidth="1"/>
    <col min="35" max="37" width="4" style="1" customWidth="1"/>
    <col min="38" max="38" width="4.5703125" style="1" customWidth="1"/>
    <col min="39" max="39" width="4.85546875" style="1" customWidth="1"/>
    <col min="40" max="40" width="5.85546875" style="1" customWidth="1"/>
    <col min="41" max="41" width="4.42578125" style="1" customWidth="1"/>
    <col min="42" max="42" width="4" style="1" customWidth="1"/>
    <col min="43" max="43" width="5" style="1" customWidth="1"/>
    <col min="44" max="44" width="4.7109375" style="1" customWidth="1"/>
    <col min="45" max="45" width="4.5703125" style="1" customWidth="1"/>
    <col min="46" max="46" width="5.5703125" style="1" customWidth="1"/>
    <col min="47" max="47" width="4.85546875" style="1" customWidth="1"/>
    <col min="48" max="48" width="6.42578125" style="1" customWidth="1"/>
    <col min="49" max="52" width="5.42578125" style="1" customWidth="1"/>
    <col min="53" max="56" width="4" style="1" customWidth="1"/>
    <col min="57" max="57" width="5.28515625" style="1" customWidth="1"/>
    <col min="58" max="58" width="5.140625" style="1" customWidth="1"/>
    <col min="59" max="62" width="4" style="1" customWidth="1"/>
    <col min="63" max="63" width="4.7109375" style="1" customWidth="1"/>
    <col min="64" max="64" width="4.85546875" style="1" customWidth="1"/>
    <col min="65" max="67" width="4" style="1" customWidth="1"/>
    <col min="68" max="68" width="9.140625" bestFit="1" customWidth="1"/>
    <col min="69" max="69" width="13.140625" style="1" bestFit="1" customWidth="1"/>
    <col min="70" max="70" width="9.140625" style="1" bestFit="1" customWidth="1"/>
    <col min="71" max="16384" width="9.140625" style="1"/>
  </cols>
  <sheetData>
    <row r="1" spans="43:69" ht="12.75">
      <c r="BP1" s="1"/>
    </row>
    <row r="2" spans="43:69" ht="12.75">
      <c r="BP2" s="1"/>
    </row>
    <row r="3" spans="43:69" ht="23.25">
      <c r="AQ3" s="380"/>
      <c r="AR3" s="380"/>
      <c r="AS3" s="380"/>
      <c r="AT3" s="380"/>
      <c r="AU3" s="380"/>
      <c r="AV3" s="380"/>
      <c r="AW3" s="380"/>
      <c r="AX3" s="380"/>
      <c r="AY3" s="380"/>
      <c r="AZ3" s="380"/>
      <c r="BA3" s="380"/>
      <c r="BB3" s="380"/>
      <c r="BC3" s="380"/>
      <c r="BD3" s="380"/>
      <c r="BE3" s="380"/>
      <c r="BF3" s="380"/>
      <c r="BG3" s="380"/>
      <c r="BH3" s="380"/>
      <c r="BI3" s="380"/>
      <c r="BJ3" s="380"/>
      <c r="BK3" s="380"/>
      <c r="BL3" s="380"/>
      <c r="BM3" s="380"/>
      <c r="BN3" s="380"/>
      <c r="BO3" s="380"/>
      <c r="BP3" s="1"/>
    </row>
    <row r="4" spans="43:69" ht="25.5" customHeight="1">
      <c r="AQ4" s="2"/>
      <c r="AR4" s="2"/>
      <c r="AS4" s="2"/>
      <c r="AT4" s="2"/>
      <c r="AU4" s="397" t="s">
        <v>0</v>
      </c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7"/>
      <c r="BG4" s="397"/>
      <c r="BH4" s="397"/>
      <c r="BI4" s="397"/>
      <c r="BJ4" s="397"/>
      <c r="BK4" s="397"/>
      <c r="BL4" s="397"/>
      <c r="BM4" s="397"/>
      <c r="BN4" s="397"/>
      <c r="BO4" s="397"/>
      <c r="BP4" s="1"/>
    </row>
    <row r="5" spans="43:69" ht="25.5" customHeight="1">
      <c r="AQ5" s="2"/>
      <c r="AR5" s="2"/>
      <c r="AS5" s="2"/>
      <c r="AT5" s="2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1"/>
    </row>
    <row r="6" spans="43:69" ht="26.25">
      <c r="AQ6" s="4"/>
      <c r="AR6" s="4"/>
      <c r="AS6" s="4"/>
      <c r="AT6" s="4"/>
      <c r="AU6" s="398"/>
      <c r="AV6" s="398"/>
      <c r="AW6" s="398"/>
      <c r="AX6" s="398"/>
      <c r="AY6" s="398"/>
      <c r="AZ6" s="398"/>
      <c r="BA6" s="398"/>
      <c r="BB6" s="398"/>
      <c r="BC6" s="398"/>
      <c r="BD6" s="398"/>
      <c r="BE6" s="398"/>
      <c r="BF6" s="398"/>
      <c r="BG6" s="398"/>
      <c r="BH6" s="398"/>
      <c r="BI6" s="398"/>
      <c r="BJ6" s="398"/>
      <c r="BK6" s="398"/>
      <c r="BL6" s="398"/>
      <c r="BM6" s="398"/>
      <c r="BN6" s="398"/>
      <c r="BO6" s="398"/>
      <c r="BP6" s="1"/>
    </row>
    <row r="7" spans="43:69" ht="26.25" customHeight="1">
      <c r="AQ7" s="4"/>
      <c r="AR7" s="4"/>
      <c r="AS7" s="4"/>
      <c r="AT7" s="4"/>
      <c r="AU7" s="398" t="s">
        <v>1</v>
      </c>
      <c r="AV7" s="398"/>
      <c r="AW7" s="398"/>
      <c r="AX7" s="398"/>
      <c r="AY7" s="398"/>
      <c r="AZ7" s="398"/>
      <c r="BA7" s="398"/>
      <c r="BB7" s="398"/>
      <c r="BC7" s="398"/>
      <c r="BD7" s="398"/>
      <c r="BE7" s="398"/>
      <c r="BF7" s="398"/>
      <c r="BG7" s="398"/>
      <c r="BH7" s="398"/>
      <c r="BI7" s="398"/>
      <c r="BJ7" s="398"/>
      <c r="BK7" s="398"/>
      <c r="BL7" s="398"/>
      <c r="BM7" s="398"/>
      <c r="BN7" s="398"/>
      <c r="BO7" s="398"/>
      <c r="BP7" s="1"/>
    </row>
    <row r="8" spans="43:69" ht="26.25">
      <c r="AQ8" s="4"/>
      <c r="AR8" s="4"/>
      <c r="AS8" s="4"/>
      <c r="AT8" s="4"/>
      <c r="AU8" s="399"/>
      <c r="AV8" s="399"/>
      <c r="AW8" s="399"/>
      <c r="AX8" s="399"/>
      <c r="AY8" s="399"/>
      <c r="AZ8" s="399"/>
      <c r="BA8" s="399"/>
      <c r="BB8" s="399"/>
      <c r="BC8" s="399"/>
      <c r="BD8" s="399"/>
      <c r="BE8" s="399"/>
      <c r="BF8" s="399"/>
      <c r="BG8" s="399"/>
      <c r="BH8" s="399"/>
      <c r="BI8" s="399"/>
      <c r="BJ8" s="399"/>
      <c r="BK8" s="399"/>
      <c r="BL8" s="399"/>
      <c r="BM8" s="399"/>
      <c r="BN8" s="399"/>
      <c r="BO8" s="399"/>
      <c r="BP8" s="1"/>
    </row>
    <row r="9" spans="43:69" ht="23.25" customHeight="1">
      <c r="AQ9" s="4"/>
      <c r="AR9" s="4"/>
      <c r="AS9" s="4"/>
      <c r="AT9" s="4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398" t="s">
        <v>2</v>
      </c>
      <c r="BI9" s="398"/>
      <c r="BJ9" s="398"/>
      <c r="BK9" s="398"/>
      <c r="BL9" s="398"/>
      <c r="BM9" s="398"/>
      <c r="BN9" s="398"/>
      <c r="BO9" s="398"/>
      <c r="BP9" s="6"/>
      <c r="BQ9" s="6"/>
    </row>
    <row r="10" spans="43:69" ht="26.25">
      <c r="AQ10" s="4"/>
      <c r="AR10" s="4"/>
      <c r="AS10" s="4"/>
      <c r="AT10" s="4"/>
      <c r="AU10" s="399"/>
      <c r="AV10" s="399"/>
      <c r="AW10" s="399"/>
      <c r="AX10" s="399"/>
      <c r="AY10" s="399"/>
      <c r="AZ10" s="399"/>
      <c r="BA10" s="399"/>
      <c r="BB10" s="399"/>
      <c r="BC10" s="399"/>
      <c r="BD10" s="399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399"/>
      <c r="BP10" s="1"/>
    </row>
    <row r="11" spans="43:69" ht="26.25">
      <c r="AQ11" s="4"/>
      <c r="AR11" s="4"/>
      <c r="AS11" s="4"/>
      <c r="AT11" s="4"/>
      <c r="AU11" s="4" t="s">
        <v>3</v>
      </c>
      <c r="AV11" s="5"/>
      <c r="AW11" s="5"/>
      <c r="AX11" s="5"/>
      <c r="AY11" s="4" t="s">
        <v>3</v>
      </c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398">
        <v>20</v>
      </c>
      <c r="BK11" s="398"/>
      <c r="BL11" s="400"/>
      <c r="BM11" s="401"/>
      <c r="BN11" s="398" t="s">
        <v>4</v>
      </c>
      <c r="BO11" s="398"/>
      <c r="BP11" s="1"/>
    </row>
    <row r="12" spans="43:69" ht="26.25"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"/>
    </row>
    <row r="13" spans="43:69" ht="26.25"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"/>
    </row>
    <row r="14" spans="43:69" ht="26.25"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"/>
    </row>
    <row r="15" spans="43:69" ht="26.25"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"/>
    </row>
    <row r="16" spans="43:69" ht="26.25"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"/>
    </row>
    <row r="17" spans="1:68" ht="23.25">
      <c r="A17" s="380"/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0"/>
      <c r="AO17" s="380"/>
      <c r="AP17" s="380"/>
      <c r="AQ17" s="380"/>
      <c r="AR17" s="380"/>
      <c r="AS17" s="380"/>
      <c r="AT17" s="380"/>
      <c r="AU17" s="380"/>
      <c r="AV17" s="380"/>
      <c r="AW17" s="380"/>
      <c r="AX17" s="380"/>
      <c r="AY17" s="380"/>
      <c r="AZ17" s="380"/>
      <c r="BA17" s="380"/>
      <c r="BB17" s="380"/>
      <c r="BC17" s="380"/>
      <c r="BD17" s="380"/>
      <c r="BE17" s="380"/>
      <c r="BF17" s="380"/>
      <c r="BG17" s="380"/>
      <c r="BH17" s="380"/>
      <c r="BI17" s="380"/>
      <c r="BJ17" s="380"/>
      <c r="BK17" s="380"/>
      <c r="BL17" s="380"/>
      <c r="BM17" s="380"/>
      <c r="BN17" s="380"/>
      <c r="BO17" s="380"/>
      <c r="BP17" s="1"/>
    </row>
    <row r="18" spans="1:68" ht="45">
      <c r="A18" s="381" t="s">
        <v>5</v>
      </c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1"/>
      <c r="AP18" s="381"/>
      <c r="AQ18" s="381"/>
      <c r="AR18" s="381"/>
      <c r="AS18" s="381"/>
      <c r="AT18" s="381"/>
      <c r="AU18" s="381"/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  <c r="BL18" s="381"/>
      <c r="BM18" s="381"/>
      <c r="BN18" s="381"/>
      <c r="BO18" s="381"/>
      <c r="BP18" s="1"/>
    </row>
    <row r="19" spans="1:68" ht="40.5">
      <c r="A19" s="378" t="s">
        <v>6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8"/>
      <c r="Z19" s="378"/>
      <c r="AA19" s="378"/>
      <c r="AB19" s="378"/>
      <c r="AC19" s="378"/>
      <c r="AD19" s="378"/>
      <c r="AE19" s="378"/>
      <c r="AF19" s="378"/>
      <c r="AG19" s="378"/>
      <c r="AH19" s="378"/>
      <c r="AI19" s="378"/>
      <c r="AJ19" s="378"/>
      <c r="AK19" s="378"/>
      <c r="AL19" s="378"/>
      <c r="AM19" s="378"/>
      <c r="AN19" s="378"/>
      <c r="AO19" s="378"/>
      <c r="AP19" s="378"/>
      <c r="AQ19" s="378"/>
      <c r="AR19" s="378"/>
      <c r="AS19" s="378"/>
      <c r="AT19" s="378"/>
      <c r="AU19" s="378"/>
      <c r="AV19" s="378"/>
      <c r="AW19" s="378"/>
      <c r="AX19" s="378"/>
      <c r="AY19" s="378"/>
      <c r="AZ19" s="378"/>
      <c r="BA19" s="378"/>
      <c r="BB19" s="378"/>
      <c r="BC19" s="378"/>
      <c r="BD19" s="378"/>
      <c r="BE19" s="378"/>
      <c r="BF19" s="378"/>
      <c r="BG19" s="378"/>
      <c r="BH19" s="378"/>
      <c r="BI19" s="378"/>
      <c r="BJ19" s="378"/>
      <c r="BK19" s="378"/>
      <c r="BL19" s="378"/>
      <c r="BM19" s="378"/>
      <c r="BN19" s="378"/>
      <c r="BO19" s="378"/>
      <c r="BP19" s="1"/>
    </row>
    <row r="20" spans="1:68" ht="40.5">
      <c r="A20" s="378" t="s">
        <v>7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8"/>
      <c r="BB20" s="378"/>
      <c r="BC20" s="378"/>
      <c r="BD20" s="378"/>
      <c r="BE20" s="378"/>
      <c r="BF20" s="378"/>
      <c r="BG20" s="378"/>
      <c r="BH20" s="378"/>
      <c r="BI20" s="378"/>
      <c r="BJ20" s="378"/>
      <c r="BK20" s="378"/>
      <c r="BL20" s="378"/>
      <c r="BM20" s="378"/>
      <c r="BN20" s="378"/>
      <c r="BO20" s="378"/>
      <c r="BP20" s="1"/>
    </row>
    <row r="21" spans="1:68" ht="40.5">
      <c r="A21" s="378" t="s">
        <v>8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  <c r="U21" s="378"/>
      <c r="V21" s="378"/>
      <c r="W21" s="378"/>
      <c r="X21" s="378"/>
      <c r="Y21" s="378"/>
      <c r="Z21" s="378"/>
      <c r="AA21" s="378"/>
      <c r="AB21" s="378"/>
      <c r="AC21" s="378"/>
      <c r="AD21" s="378"/>
      <c r="AE21" s="378"/>
      <c r="AF21" s="378"/>
      <c r="AG21" s="378"/>
      <c r="AH21" s="378"/>
      <c r="AI21" s="378"/>
      <c r="AJ21" s="378"/>
      <c r="AK21" s="378"/>
      <c r="AL21" s="378"/>
      <c r="AM21" s="378"/>
      <c r="AN21" s="378"/>
      <c r="AO21" s="378"/>
      <c r="AP21" s="378"/>
      <c r="AQ21" s="378"/>
      <c r="AR21" s="378"/>
      <c r="AS21" s="378"/>
      <c r="AT21" s="378"/>
      <c r="AU21" s="378"/>
      <c r="AV21" s="378"/>
      <c r="AW21" s="378"/>
      <c r="AX21" s="378"/>
      <c r="AY21" s="378"/>
      <c r="AZ21" s="378"/>
      <c r="BA21" s="378"/>
      <c r="BB21" s="378"/>
      <c r="BC21" s="378"/>
      <c r="BD21" s="378"/>
      <c r="BE21" s="378"/>
      <c r="BF21" s="378"/>
      <c r="BG21" s="378"/>
      <c r="BH21" s="378"/>
      <c r="BI21" s="378"/>
      <c r="BJ21" s="378"/>
      <c r="BK21" s="378"/>
      <c r="BL21" s="378"/>
      <c r="BM21" s="378"/>
      <c r="BN21" s="378"/>
      <c r="BO21" s="378"/>
      <c r="BP21" s="1"/>
    </row>
    <row r="22" spans="1:68" ht="39.75">
      <c r="A22" s="379" t="s">
        <v>9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79"/>
      <c r="AE22" s="379"/>
      <c r="AF22" s="379"/>
      <c r="AG22" s="379"/>
      <c r="AH22" s="379"/>
      <c r="AI22" s="379"/>
      <c r="AJ22" s="379"/>
      <c r="AK22" s="379"/>
      <c r="AL22" s="379"/>
      <c r="AM22" s="379"/>
      <c r="AN22" s="379"/>
      <c r="AO22" s="379"/>
      <c r="AP22" s="379"/>
      <c r="AQ22" s="379"/>
      <c r="AR22" s="379"/>
      <c r="AS22" s="379"/>
      <c r="AT22" s="379"/>
      <c r="AU22" s="379"/>
      <c r="AV22" s="379"/>
      <c r="AW22" s="379"/>
      <c r="AX22" s="379"/>
      <c r="AY22" s="379"/>
      <c r="AZ22" s="379"/>
      <c r="BA22" s="379"/>
      <c r="BB22" s="379"/>
      <c r="BC22" s="379"/>
      <c r="BD22" s="379"/>
      <c r="BE22" s="379"/>
      <c r="BF22" s="379"/>
      <c r="BG22" s="379"/>
      <c r="BH22" s="379"/>
      <c r="BI22" s="379"/>
      <c r="BJ22" s="379"/>
      <c r="BK22" s="379"/>
      <c r="BL22" s="379"/>
      <c r="BM22" s="379"/>
      <c r="BN22" s="379"/>
      <c r="BO22" s="379"/>
      <c r="BP22" s="1"/>
    </row>
    <row r="23" spans="1:68" ht="40.5">
      <c r="A23" s="378" t="s">
        <v>10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8"/>
      <c r="AB23" s="378"/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378"/>
      <c r="AN23" s="378"/>
      <c r="AO23" s="378"/>
      <c r="AP23" s="378"/>
      <c r="AQ23" s="378"/>
      <c r="AR23" s="378"/>
      <c r="AS23" s="378"/>
      <c r="AT23" s="378"/>
      <c r="AU23" s="378"/>
      <c r="AV23" s="378"/>
      <c r="AW23" s="378"/>
      <c r="AX23" s="378"/>
      <c r="AY23" s="378"/>
      <c r="AZ23" s="378"/>
      <c r="BA23" s="378"/>
      <c r="BB23" s="378"/>
      <c r="BC23" s="378"/>
      <c r="BD23" s="378"/>
      <c r="BE23" s="378"/>
      <c r="BF23" s="378"/>
      <c r="BG23" s="378"/>
      <c r="BH23" s="378"/>
      <c r="BI23" s="378"/>
      <c r="BJ23" s="378"/>
      <c r="BK23" s="378"/>
      <c r="BL23" s="378"/>
      <c r="BM23" s="378"/>
      <c r="BN23" s="378"/>
      <c r="BO23" s="378"/>
      <c r="BP23" s="1"/>
    </row>
    <row r="24" spans="1:68" ht="39.75">
      <c r="A24" s="379" t="s">
        <v>11</v>
      </c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  <c r="AF24" s="379"/>
      <c r="AG24" s="379"/>
      <c r="AH24" s="379"/>
      <c r="AI24" s="379"/>
      <c r="AJ24" s="379"/>
      <c r="AK24" s="379"/>
      <c r="AL24" s="379"/>
      <c r="AM24" s="379"/>
      <c r="AN24" s="379"/>
      <c r="AO24" s="379"/>
      <c r="AP24" s="379"/>
      <c r="AQ24" s="379"/>
      <c r="AR24" s="379"/>
      <c r="AS24" s="379"/>
      <c r="AT24" s="379"/>
      <c r="AU24" s="379"/>
      <c r="AV24" s="379"/>
      <c r="AW24" s="379"/>
      <c r="AX24" s="379"/>
      <c r="AY24" s="379"/>
      <c r="AZ24" s="379"/>
      <c r="BA24" s="379"/>
      <c r="BB24" s="379"/>
      <c r="BC24" s="379"/>
      <c r="BD24" s="379"/>
      <c r="BE24" s="379"/>
      <c r="BF24" s="379"/>
      <c r="BG24" s="379"/>
      <c r="BH24" s="379"/>
      <c r="BI24" s="379"/>
      <c r="BJ24" s="379"/>
      <c r="BK24" s="379"/>
      <c r="BL24" s="379"/>
      <c r="BM24" s="379"/>
      <c r="BN24" s="379"/>
      <c r="BO24" s="379"/>
      <c r="BP24" s="1"/>
    </row>
    <row r="25" spans="1:68" ht="40.5">
      <c r="A25" s="378"/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8"/>
      <c r="AB25" s="378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  <c r="AP25" s="378"/>
      <c r="AQ25" s="378"/>
      <c r="AR25" s="378"/>
      <c r="AS25" s="378"/>
      <c r="AT25" s="378"/>
      <c r="AU25" s="378"/>
      <c r="AV25" s="378"/>
      <c r="AW25" s="378"/>
      <c r="AX25" s="378"/>
      <c r="AY25" s="378"/>
      <c r="AZ25" s="378"/>
      <c r="BA25" s="378"/>
      <c r="BB25" s="378"/>
      <c r="BC25" s="378"/>
      <c r="BD25" s="378"/>
      <c r="BE25" s="378"/>
      <c r="BF25" s="378"/>
      <c r="BG25" s="378"/>
      <c r="BH25" s="378"/>
      <c r="BI25" s="378"/>
      <c r="BJ25" s="378"/>
      <c r="BK25" s="378"/>
      <c r="BL25" s="378"/>
      <c r="BM25" s="378"/>
      <c r="BN25" s="378"/>
      <c r="BO25" s="378"/>
      <c r="BP25" s="1"/>
    </row>
    <row r="26" spans="1:68" s="7" customFormat="1" ht="3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</row>
    <row r="27" spans="1:68" s="7" customFormat="1" ht="3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</row>
    <row r="28" spans="1:68" s="7" customFormat="1" ht="3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</row>
    <row r="29" spans="1:68" s="7" customFormat="1" ht="3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383" t="s">
        <v>12</v>
      </c>
      <c r="AL29" s="383"/>
      <c r="AM29" s="383"/>
      <c r="AN29" s="383"/>
      <c r="AO29" s="383"/>
      <c r="AP29" s="383"/>
      <c r="AQ29" s="383"/>
      <c r="AR29" s="383"/>
      <c r="AS29" s="383"/>
      <c r="AT29" s="383"/>
      <c r="AU29" s="383"/>
      <c r="AV29" s="384" t="s">
        <v>13</v>
      </c>
      <c r="AW29" s="385"/>
      <c r="AX29" s="385"/>
      <c r="AY29" s="385"/>
      <c r="AZ29" s="385"/>
      <c r="BA29" s="385"/>
      <c r="BB29" s="385"/>
      <c r="BC29" s="385"/>
      <c r="BD29" s="385"/>
      <c r="BE29" s="385"/>
      <c r="BF29" s="385"/>
      <c r="BG29" s="385"/>
      <c r="BH29" s="385"/>
      <c r="BI29" s="385"/>
      <c r="BJ29" s="385"/>
      <c r="BK29" s="385"/>
      <c r="BL29" s="385"/>
      <c r="BM29" s="385"/>
      <c r="BN29" s="385"/>
      <c r="BO29" s="386"/>
    </row>
    <row r="30" spans="1:68" s="7" customFormat="1" ht="3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384" t="s">
        <v>14</v>
      </c>
      <c r="AL30" s="385"/>
      <c r="AM30" s="385"/>
      <c r="AN30" s="385"/>
      <c r="AO30" s="385"/>
      <c r="AP30" s="385"/>
      <c r="AQ30" s="385"/>
      <c r="AR30" s="385"/>
      <c r="AS30" s="385"/>
      <c r="AT30" s="385"/>
      <c r="AU30" s="385"/>
      <c r="AV30" s="385"/>
      <c r="AW30" s="385"/>
      <c r="AX30" s="385"/>
      <c r="AY30" s="385"/>
      <c r="AZ30" s="385"/>
      <c r="BA30" s="385"/>
      <c r="BB30" s="385"/>
      <c r="BC30" s="385"/>
      <c r="BD30" s="385"/>
      <c r="BE30" s="385"/>
      <c r="BF30" s="385"/>
      <c r="BG30" s="385"/>
      <c r="BH30" s="385"/>
      <c r="BI30" s="385"/>
      <c r="BJ30" s="385"/>
      <c r="BK30" s="385"/>
      <c r="BL30" s="385"/>
      <c r="BM30" s="385"/>
      <c r="BN30" s="385"/>
      <c r="BO30" s="386"/>
    </row>
    <row r="31" spans="1:68" s="7" customFormat="1" ht="3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388"/>
      <c r="AL31" s="389"/>
      <c r="AM31" s="389"/>
      <c r="AN31" s="389"/>
      <c r="AO31" s="389"/>
      <c r="AP31" s="389"/>
      <c r="AQ31" s="389"/>
      <c r="AR31" s="389"/>
      <c r="AS31" s="389"/>
      <c r="AT31" s="389"/>
      <c r="AU31" s="389"/>
      <c r="AV31" s="389"/>
      <c r="AW31" s="389"/>
      <c r="AX31" s="389"/>
      <c r="AY31" s="389"/>
      <c r="AZ31" s="389"/>
      <c r="BA31" s="389"/>
      <c r="BB31" s="389"/>
      <c r="BC31" s="389"/>
      <c r="BD31" s="389"/>
      <c r="BE31" s="389"/>
      <c r="BF31" s="389"/>
      <c r="BG31" s="389"/>
      <c r="BH31" s="389"/>
      <c r="BI31" s="389"/>
      <c r="BJ31" s="389"/>
      <c r="BK31" s="389"/>
      <c r="BL31" s="389"/>
      <c r="BM31" s="389"/>
      <c r="BN31" s="389"/>
      <c r="BO31" s="390"/>
    </row>
    <row r="32" spans="1:68" s="7" customFormat="1" ht="3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394" t="s">
        <v>15</v>
      </c>
      <c r="AL32" s="395"/>
      <c r="AM32" s="395"/>
      <c r="AN32" s="395"/>
      <c r="AO32" s="395"/>
      <c r="AP32" s="395"/>
      <c r="AQ32" s="395"/>
      <c r="AR32" s="395"/>
      <c r="AS32" s="395"/>
      <c r="AT32" s="396"/>
      <c r="AU32" s="391" t="s">
        <v>16</v>
      </c>
      <c r="AV32" s="392"/>
      <c r="AW32" s="392"/>
      <c r="AX32" s="392"/>
      <c r="AY32" s="392"/>
      <c r="AZ32" s="392"/>
      <c r="BA32" s="392"/>
      <c r="BB32" s="392"/>
      <c r="BC32" s="392"/>
      <c r="BD32" s="392"/>
      <c r="BE32" s="392"/>
      <c r="BF32" s="392"/>
      <c r="BG32" s="392"/>
      <c r="BH32" s="392"/>
      <c r="BI32" s="392"/>
      <c r="BJ32" s="392"/>
      <c r="BK32" s="392"/>
      <c r="BL32" s="392"/>
      <c r="BM32" s="392"/>
      <c r="BN32" s="392"/>
      <c r="BO32" s="393"/>
    </row>
    <row r="33" spans="1:68" s="7" customFormat="1" ht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382"/>
      <c r="AL33" s="382"/>
      <c r="AM33" s="382"/>
      <c r="AN33" s="382"/>
      <c r="AO33" s="382"/>
      <c r="AP33" s="382"/>
      <c r="AQ33" s="382"/>
      <c r="AR33" s="382"/>
      <c r="AS33" s="382"/>
      <c r="AT33" s="382"/>
      <c r="AU33" s="382"/>
      <c r="AV33" s="382"/>
      <c r="AW33" s="382"/>
      <c r="AX33" s="382"/>
      <c r="AY33" s="382"/>
      <c r="AZ33" s="382"/>
      <c r="BA33" s="382"/>
      <c r="BB33" s="382"/>
      <c r="BC33" s="382"/>
      <c r="BD33" s="382"/>
      <c r="BE33" s="382"/>
      <c r="BF33" s="382"/>
      <c r="BG33" s="382"/>
      <c r="BH33" s="382"/>
      <c r="BI33" s="382"/>
      <c r="BJ33" s="382"/>
      <c r="BK33" s="382"/>
      <c r="BL33" s="382"/>
      <c r="BM33" s="382"/>
      <c r="BN33" s="382"/>
      <c r="BO33" s="382"/>
    </row>
    <row r="34" spans="1:68" s="7" customFormat="1" ht="3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383" t="s">
        <v>17</v>
      </c>
      <c r="AL34" s="383"/>
      <c r="AM34" s="383"/>
      <c r="AN34" s="383"/>
      <c r="AO34" s="383"/>
      <c r="AP34" s="383"/>
      <c r="AQ34" s="383"/>
      <c r="AR34" s="383"/>
      <c r="AS34" s="383"/>
      <c r="AT34" s="383"/>
      <c r="AU34" s="383"/>
      <c r="AV34" s="383"/>
      <c r="AW34" s="383"/>
      <c r="AX34" s="383"/>
      <c r="AY34" s="383"/>
      <c r="AZ34" s="383"/>
      <c r="BA34" s="383"/>
      <c r="BB34" s="8"/>
      <c r="BC34" s="384">
        <v>1</v>
      </c>
      <c r="BD34" s="385"/>
      <c r="BE34" s="386"/>
      <c r="BF34" s="387" t="s">
        <v>18</v>
      </c>
      <c r="BG34" s="387"/>
      <c r="BH34" s="387"/>
      <c r="BI34" s="8"/>
      <c r="BJ34" s="384">
        <v>10</v>
      </c>
      <c r="BK34" s="385"/>
      <c r="BL34" s="386"/>
      <c r="BM34" s="387" t="s">
        <v>19</v>
      </c>
      <c r="BN34" s="387"/>
      <c r="BO34" s="387"/>
    </row>
    <row r="35" spans="1:68" s="7" customFormat="1" ht="3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383" t="s">
        <v>20</v>
      </c>
      <c r="AL35" s="383"/>
      <c r="AM35" s="383"/>
      <c r="AN35" s="383"/>
      <c r="AO35" s="383"/>
      <c r="AP35" s="384" t="s">
        <v>21</v>
      </c>
      <c r="AQ35" s="385"/>
      <c r="AR35" s="385"/>
      <c r="AS35" s="385"/>
      <c r="AT35" s="385"/>
      <c r="AU35" s="385"/>
      <c r="AV35" s="385"/>
      <c r="AW35" s="385"/>
      <c r="AX35" s="385"/>
      <c r="AY35" s="385"/>
      <c r="AZ35" s="385"/>
      <c r="BA35" s="385"/>
      <c r="BB35" s="386"/>
      <c r="BC35" s="8"/>
      <c r="BD35" s="383" t="s">
        <v>22</v>
      </c>
      <c r="BE35" s="383"/>
      <c r="BF35" s="383"/>
      <c r="BG35" s="383"/>
      <c r="BH35" s="383"/>
      <c r="BI35" s="383"/>
      <c r="BJ35" s="383"/>
      <c r="BK35" s="383"/>
      <c r="BL35" s="383"/>
      <c r="BM35" s="383"/>
      <c r="BN35" s="383"/>
      <c r="BO35" s="383"/>
    </row>
    <row r="36" spans="1:68" s="7" customFormat="1" ht="3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382"/>
      <c r="AL36" s="382"/>
      <c r="AM36" s="382"/>
      <c r="AN36" s="382"/>
      <c r="AO36" s="382"/>
      <c r="AP36" s="382"/>
      <c r="AQ36" s="382"/>
      <c r="AR36" s="382"/>
      <c r="AS36" s="382"/>
      <c r="AT36" s="382"/>
      <c r="AU36" s="382"/>
      <c r="AV36" s="382"/>
      <c r="AW36" s="382"/>
      <c r="AX36" s="382"/>
      <c r="AY36" s="382"/>
      <c r="AZ36" s="382"/>
      <c r="BA36" s="382"/>
      <c r="BB36" s="382"/>
      <c r="BC36" s="382"/>
      <c r="BD36" s="382"/>
      <c r="BE36" s="382"/>
      <c r="BF36" s="382"/>
      <c r="BG36" s="382"/>
      <c r="BH36" s="382"/>
      <c r="BI36" s="382"/>
      <c r="BJ36" s="382"/>
      <c r="BK36" s="382"/>
      <c r="BL36" s="382"/>
      <c r="BM36" s="382"/>
      <c r="BN36" s="382"/>
      <c r="BO36" s="382"/>
    </row>
    <row r="37" spans="1:68" s="7" customFormat="1" ht="3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</row>
    <row r="38" spans="1:68" ht="19.5" thickBot="1">
      <c r="A38" s="306" t="s">
        <v>23</v>
      </c>
      <c r="B38" s="306"/>
      <c r="C38" s="306"/>
      <c r="D38" s="306"/>
      <c r="E38" s="306"/>
      <c r="F38" s="306"/>
      <c r="G38" s="306"/>
      <c r="H38" s="306"/>
      <c r="I38" s="71"/>
      <c r="J38" s="72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07"/>
      <c r="AT38" s="307"/>
      <c r="AU38" s="307"/>
      <c r="AV38" s="307"/>
      <c r="AW38" s="307"/>
      <c r="AX38" s="307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P38" s="1"/>
    </row>
    <row r="39" spans="1:68" ht="12.75" customHeight="1">
      <c r="A39" s="268" t="s">
        <v>25</v>
      </c>
      <c r="B39" s="269"/>
      <c r="C39" s="308" t="s">
        <v>26</v>
      </c>
      <c r="D39" s="309"/>
      <c r="E39" s="303" t="s">
        <v>27</v>
      </c>
      <c r="F39" s="10"/>
      <c r="G39" s="305"/>
      <c r="H39" s="11"/>
      <c r="I39" s="274"/>
      <c r="J39" s="267"/>
      <c r="K39" s="267"/>
      <c r="L39" s="267"/>
      <c r="M39" s="267"/>
      <c r="N39" s="266"/>
      <c r="O39" s="267"/>
      <c r="P39" s="267"/>
      <c r="Q39" s="267"/>
      <c r="R39" s="266"/>
      <c r="S39" s="267"/>
      <c r="T39" s="267"/>
      <c r="U39" s="267"/>
      <c r="V39" s="267"/>
      <c r="W39" s="267"/>
      <c r="X39" s="267"/>
      <c r="Y39" s="267"/>
      <c r="Z39" s="267"/>
      <c r="AA39" s="266"/>
      <c r="AB39" s="267"/>
      <c r="AC39" s="267"/>
      <c r="AD39" s="267"/>
      <c r="AE39" s="266"/>
      <c r="AF39" s="267"/>
      <c r="AG39" s="267"/>
      <c r="AH39" s="267"/>
      <c r="AI39" s="266"/>
      <c r="AJ39" s="267"/>
      <c r="AK39" s="267"/>
      <c r="AL39" s="267"/>
      <c r="AM39" s="267"/>
      <c r="AN39" s="266"/>
      <c r="AO39" s="267"/>
      <c r="AP39" s="267"/>
      <c r="AQ39" s="267"/>
      <c r="AR39" s="266"/>
      <c r="AS39" s="267"/>
      <c r="AT39" s="267"/>
      <c r="AU39" s="267"/>
      <c r="AV39" s="267"/>
      <c r="AW39" s="267"/>
      <c r="AX39" s="267"/>
      <c r="AY39" s="267"/>
      <c r="AZ39" s="267"/>
      <c r="BA39" s="266"/>
      <c r="BB39" s="267"/>
      <c r="BC39" s="267"/>
      <c r="BD39" s="267"/>
      <c r="BE39" s="266"/>
      <c r="BF39" s="267"/>
      <c r="BG39" s="267"/>
      <c r="BH39" s="267"/>
      <c r="BI39" s="267"/>
      <c r="BJ39" s="73"/>
      <c r="BK39" s="73"/>
      <c r="BL39" s="73"/>
      <c r="BP39" s="1"/>
    </row>
    <row r="40" spans="1:68" ht="12.75" customHeight="1">
      <c r="A40" s="270"/>
      <c r="B40" s="271"/>
      <c r="C40" s="12">
        <v>1</v>
      </c>
      <c r="D40" s="13">
        <v>2</v>
      </c>
      <c r="E40" s="304"/>
      <c r="F40" s="14"/>
      <c r="G40" s="305"/>
      <c r="H40" s="11"/>
      <c r="I40" s="274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66"/>
      <c r="AZ40" s="266"/>
      <c r="BA40" s="266"/>
      <c r="BB40" s="266"/>
      <c r="BC40" s="266"/>
      <c r="BD40" s="266"/>
      <c r="BE40" s="266"/>
      <c r="BF40" s="266"/>
      <c r="BG40" s="266"/>
      <c r="BH40" s="266"/>
      <c r="BI40" s="266"/>
      <c r="BJ40" s="73"/>
      <c r="BK40" s="73"/>
      <c r="BL40" s="73"/>
      <c r="BP40" s="1"/>
    </row>
    <row r="41" spans="1:68" ht="13.5" customHeight="1">
      <c r="A41" s="272" t="s">
        <v>73</v>
      </c>
      <c r="B41" s="273"/>
      <c r="C41" s="15">
        <f>SUM(T86:W99, Z86:AC99, T119:W124, Z119:AC124, T126:W129, Z126:AC129)+SUM(T148:W149, Z148:AC149, T158:W159, Z158:AC159, T165:W165, Z165:AC165)</f>
        <v>1350</v>
      </c>
      <c r="D41" s="15">
        <f>SUM(AF86:AI99, AL86:AO99, AF119:AI124, AL119:AO124, AF126:AI129, AL126:AO129)+SUM(AF148:AI149, AL148:AO149, AF158:AI159, AL158:AO159, AF165:AI165, AL165:AO165)</f>
        <v>728</v>
      </c>
      <c r="E41" s="16">
        <f>SUM(A41:D41)</f>
        <v>2078</v>
      </c>
      <c r="F41" s="17"/>
      <c r="G41" s="18"/>
      <c r="H41" s="11"/>
      <c r="I41" s="274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  <c r="AR41" s="266"/>
      <c r="AS41" s="266"/>
      <c r="AT41" s="266"/>
      <c r="AU41" s="266"/>
      <c r="AV41" s="266"/>
      <c r="AW41" s="266"/>
      <c r="AX41" s="266"/>
      <c r="AY41" s="266"/>
      <c r="AZ41" s="266"/>
      <c r="BA41" s="266"/>
      <c r="BB41" s="266"/>
      <c r="BC41" s="266"/>
      <c r="BD41" s="266"/>
      <c r="BE41" s="266"/>
      <c r="BF41" s="266"/>
      <c r="BG41" s="266"/>
      <c r="BH41" s="266"/>
      <c r="BI41" s="266"/>
      <c r="BJ41" s="73"/>
      <c r="BK41" s="73"/>
      <c r="BL41" s="73"/>
      <c r="BP41" s="1"/>
    </row>
    <row r="42" spans="1:68" ht="12.75" customHeight="1">
      <c r="A42" s="275" t="s">
        <v>74</v>
      </c>
      <c r="B42" s="276"/>
      <c r="C42" s="19">
        <f>SUM(X86:Y99, AD86:AE99, X119:Y124, AD119:AE124, X126:Y129, AD126:AE129, X148:Y156, AD148:AE156, X158:Y163, AD158:AE163, X165:Y173, AD165:AE173)</f>
        <v>54</v>
      </c>
      <c r="D42" s="19">
        <f>SUM(AJ86:AK99, AP86:AQ99, AJ119:AK124, AP119:AQ124, AJ126:AK129, AP126:AQ129, AJ148:AK156, AP148:AQ156, AJ158:AK163, AP158:AQ163, AJ165:AK173, AP165:AQ173)</f>
        <v>100</v>
      </c>
      <c r="E42" s="20">
        <f>SUM(A42:D42)</f>
        <v>154</v>
      </c>
      <c r="G42" s="18"/>
      <c r="H42" s="11"/>
      <c r="I42" s="274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266"/>
      <c r="AV42" s="266"/>
      <c r="AW42" s="266"/>
      <c r="AX42" s="266"/>
      <c r="AY42" s="266"/>
      <c r="AZ42" s="266"/>
      <c r="BA42" s="266"/>
      <c r="BB42" s="266"/>
      <c r="BC42" s="266"/>
      <c r="BD42" s="266"/>
      <c r="BE42" s="266"/>
      <c r="BF42" s="266"/>
      <c r="BG42" s="266"/>
      <c r="BH42" s="266"/>
      <c r="BI42" s="266"/>
      <c r="BJ42" s="73"/>
      <c r="BK42" s="73"/>
      <c r="BL42" s="73"/>
      <c r="BP42" s="1"/>
    </row>
    <row r="43" spans="1:68" ht="12.75" customHeight="1">
      <c r="A43" s="277" t="s">
        <v>75</v>
      </c>
      <c r="B43" s="278"/>
      <c r="C43" s="21">
        <f>U154+AA154</f>
        <v>72</v>
      </c>
      <c r="D43" s="22">
        <f>AG154+AG161+AM171</f>
        <v>180</v>
      </c>
      <c r="E43" s="23">
        <f>SUM(A43:D43)</f>
        <v>252</v>
      </c>
      <c r="F43" s="17"/>
      <c r="G43" s="18"/>
      <c r="H43" s="11"/>
      <c r="I43" s="274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P43" s="1"/>
    </row>
    <row r="44" spans="1:68" ht="16.5" customHeight="1">
      <c r="A44" s="292" t="s">
        <v>76</v>
      </c>
      <c r="B44" s="293"/>
      <c r="C44" s="301">
        <f>U182</f>
        <v>0</v>
      </c>
      <c r="D44" s="296">
        <f>AM155+AM162+AM172</f>
        <v>432</v>
      </c>
      <c r="E44" s="298">
        <f>SUM(A44:D44)</f>
        <v>432</v>
      </c>
      <c r="F44" s="300"/>
      <c r="G44" s="289"/>
      <c r="H44" s="11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P44" s="1"/>
    </row>
    <row r="45" spans="1:68" ht="15.75" customHeight="1">
      <c r="A45" s="294"/>
      <c r="B45" s="295"/>
      <c r="C45" s="302"/>
      <c r="D45" s="297"/>
      <c r="E45" s="299"/>
      <c r="F45" s="300"/>
      <c r="G45" s="289"/>
      <c r="H45" s="11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5"/>
      <c r="AQ45" s="265"/>
      <c r="AR45" s="265"/>
      <c r="AS45" s="265"/>
      <c r="AT45" s="265"/>
      <c r="AU45" s="265"/>
      <c r="AV45" s="265"/>
      <c r="AW45" s="265"/>
      <c r="AX45" s="265"/>
      <c r="AY45" s="265"/>
      <c r="AZ45" s="265"/>
      <c r="BA45" s="265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P45" s="1"/>
    </row>
    <row r="46" spans="1:68" ht="15.75" customHeight="1">
      <c r="A46" s="279" t="s">
        <v>79</v>
      </c>
      <c r="B46" s="280"/>
      <c r="C46" s="29"/>
      <c r="D46" s="30">
        <v>36</v>
      </c>
      <c r="E46" s="31">
        <f>SUM(B46:D46)</f>
        <v>36</v>
      </c>
      <c r="F46" s="17"/>
      <c r="G46" s="18"/>
      <c r="H46" s="11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74"/>
      <c r="BB46" s="74"/>
      <c r="BC46" s="74"/>
      <c r="BD46" s="74"/>
      <c r="BE46" s="74"/>
      <c r="BF46" s="74"/>
      <c r="BG46" s="74"/>
      <c r="BH46" s="74"/>
      <c r="BI46" s="74"/>
      <c r="BJ46" s="73"/>
      <c r="BK46" s="73"/>
      <c r="BL46" s="73"/>
      <c r="BP46" s="1"/>
    </row>
    <row r="47" spans="1:68" ht="15.75" customHeight="1">
      <c r="A47" s="281" t="s">
        <v>82</v>
      </c>
      <c r="B47" s="282"/>
      <c r="C47" s="283">
        <f>SUM(C41:C45)</f>
        <v>1476</v>
      </c>
      <c r="D47" s="285">
        <f>SUM(D41:D46)</f>
        <v>1476</v>
      </c>
      <c r="E47" s="287">
        <f>SUM(A47:D47)</f>
        <v>2952</v>
      </c>
      <c r="F47" s="289"/>
      <c r="G47" s="289"/>
      <c r="H47" s="11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65"/>
      <c r="AV47" s="265"/>
      <c r="AW47" s="265"/>
      <c r="AX47" s="265"/>
      <c r="AY47" s="265"/>
      <c r="AZ47" s="265"/>
      <c r="BA47" s="74"/>
      <c r="BB47" s="74"/>
      <c r="BC47" s="74"/>
      <c r="BD47" s="74"/>
      <c r="BE47" s="74"/>
      <c r="BF47" s="74"/>
      <c r="BG47" s="74"/>
      <c r="BH47" s="74"/>
      <c r="BI47" s="74"/>
      <c r="BJ47" s="73"/>
      <c r="BK47" s="73"/>
      <c r="BL47" s="73"/>
      <c r="BP47" s="1"/>
    </row>
    <row r="48" spans="1:68" ht="15.75" customHeight="1">
      <c r="A48" s="270"/>
      <c r="B48" s="271"/>
      <c r="C48" s="284"/>
      <c r="D48" s="286"/>
      <c r="E48" s="288"/>
      <c r="F48" s="289"/>
      <c r="G48" s="289"/>
      <c r="H48" s="11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P48" s="1"/>
    </row>
    <row r="49" spans="1:68" ht="15.75" customHeight="1" thickBot="1">
      <c r="A49" s="290" t="s">
        <v>83</v>
      </c>
      <c r="B49" s="291"/>
      <c r="C49" s="38">
        <v>1476</v>
      </c>
      <c r="D49" s="39">
        <v>1476</v>
      </c>
      <c r="E49" s="40">
        <f>SUM(A49:D49)</f>
        <v>2952</v>
      </c>
      <c r="F49" s="18"/>
      <c r="G49" s="18"/>
      <c r="H49" s="11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P49" s="1"/>
    </row>
    <row r="50" spans="1:68" ht="16.5" customHeight="1">
      <c r="A50" s="11"/>
      <c r="B50" s="11"/>
      <c r="C50" s="11"/>
      <c r="D50" s="11"/>
      <c r="E50" s="11"/>
      <c r="F50" s="11"/>
      <c r="G50" s="11"/>
      <c r="H50" s="11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11"/>
      <c r="BB50" s="11"/>
      <c r="BC50" s="11"/>
      <c r="BD50" s="11"/>
      <c r="BE50" s="11"/>
      <c r="BF50" s="11"/>
      <c r="BG50" s="11"/>
      <c r="BH50" s="11"/>
      <c r="BI50" s="11"/>
      <c r="BP50" s="1"/>
    </row>
    <row r="51" spans="1:68" ht="15.75" customHeight="1">
      <c r="A51" s="11"/>
      <c r="B51" s="11"/>
      <c r="C51" s="11"/>
      <c r="D51" s="11"/>
      <c r="E51" s="11"/>
      <c r="F51" s="11"/>
      <c r="G51" s="11"/>
      <c r="H51" s="11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11"/>
      <c r="BB51" s="11"/>
      <c r="BC51" s="11"/>
      <c r="BD51" s="11"/>
      <c r="BE51" s="11"/>
      <c r="BF51" s="11"/>
      <c r="BG51" s="11"/>
      <c r="BH51" s="11"/>
      <c r="BI51" s="11"/>
      <c r="BP51" s="1"/>
    </row>
    <row r="52" spans="1:68" s="51" customFormat="1" ht="19.5" customHeight="1" thickBot="1">
      <c r="A52" s="53"/>
      <c r="B52" s="9"/>
      <c r="C52" s="306" t="s">
        <v>24</v>
      </c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</row>
    <row r="53" spans="1:68" s="51" customFormat="1" ht="12.75" customHeight="1" thickBot="1">
      <c r="A53" s="465" t="s">
        <v>28</v>
      </c>
      <c r="B53" s="468" t="s">
        <v>29</v>
      </c>
      <c r="C53" s="469"/>
      <c r="D53" s="469"/>
      <c r="E53" s="470"/>
      <c r="F53" s="471" t="s">
        <v>30</v>
      </c>
      <c r="G53" s="474" t="s">
        <v>31</v>
      </c>
      <c r="H53" s="469"/>
      <c r="I53" s="475"/>
      <c r="J53" s="471" t="s">
        <v>32</v>
      </c>
      <c r="K53" s="476" t="s">
        <v>33</v>
      </c>
      <c r="L53" s="469"/>
      <c r="M53" s="469"/>
      <c r="N53" s="475"/>
      <c r="O53" s="476" t="s">
        <v>34</v>
      </c>
      <c r="P53" s="469"/>
      <c r="Q53" s="469"/>
      <c r="R53" s="475"/>
      <c r="S53" s="471" t="s">
        <v>35</v>
      </c>
      <c r="T53" s="476" t="s">
        <v>36</v>
      </c>
      <c r="U53" s="469"/>
      <c r="V53" s="475"/>
      <c r="W53" s="497" t="s">
        <v>37</v>
      </c>
      <c r="X53" s="476" t="s">
        <v>38</v>
      </c>
      <c r="Y53" s="469"/>
      <c r="Z53" s="475"/>
      <c r="AA53" s="497" t="s">
        <v>39</v>
      </c>
      <c r="AB53" s="476" t="s">
        <v>40</v>
      </c>
      <c r="AC53" s="469"/>
      <c r="AD53" s="469"/>
      <c r="AE53" s="475"/>
      <c r="AF53" s="497" t="s">
        <v>41</v>
      </c>
      <c r="AG53" s="476" t="s">
        <v>42</v>
      </c>
      <c r="AH53" s="469"/>
      <c r="AI53" s="475"/>
      <c r="AJ53" s="497" t="s">
        <v>43</v>
      </c>
      <c r="AK53" s="476" t="s">
        <v>44</v>
      </c>
      <c r="AL53" s="469"/>
      <c r="AM53" s="469"/>
      <c r="AN53" s="475"/>
      <c r="AO53" s="476" t="s">
        <v>45</v>
      </c>
      <c r="AP53" s="469"/>
      <c r="AQ53" s="469"/>
      <c r="AR53" s="475"/>
      <c r="AS53" s="497" t="s">
        <v>46</v>
      </c>
      <c r="AT53" s="476" t="s">
        <v>47</v>
      </c>
      <c r="AU53" s="469"/>
      <c r="AV53" s="475"/>
      <c r="AW53" s="497" t="s">
        <v>48</v>
      </c>
      <c r="AX53" s="498" t="s">
        <v>49</v>
      </c>
      <c r="AY53" s="469"/>
      <c r="AZ53" s="469"/>
      <c r="BA53" s="499"/>
    </row>
    <row r="54" spans="1:68" s="51" customFormat="1" ht="12.75" customHeight="1" thickBot="1">
      <c r="A54" s="466"/>
      <c r="B54" s="500" t="s">
        <v>50</v>
      </c>
      <c r="C54" s="503" t="s">
        <v>51</v>
      </c>
      <c r="D54" s="505" t="s">
        <v>52</v>
      </c>
      <c r="E54" s="503" t="s">
        <v>53</v>
      </c>
      <c r="F54" s="472"/>
      <c r="G54" s="500" t="s">
        <v>54</v>
      </c>
      <c r="H54" s="505" t="s">
        <v>55</v>
      </c>
      <c r="I54" s="505" t="s">
        <v>56</v>
      </c>
      <c r="J54" s="472"/>
      <c r="K54" s="505" t="s">
        <v>57</v>
      </c>
      <c r="L54" s="505" t="s">
        <v>58</v>
      </c>
      <c r="M54" s="505" t="s">
        <v>59</v>
      </c>
      <c r="N54" s="505" t="s">
        <v>60</v>
      </c>
      <c r="O54" s="505" t="s">
        <v>50</v>
      </c>
      <c r="P54" s="505" t="s">
        <v>51</v>
      </c>
      <c r="Q54" s="505" t="s">
        <v>52</v>
      </c>
      <c r="R54" s="505" t="s">
        <v>53</v>
      </c>
      <c r="S54" s="472"/>
      <c r="T54" s="491" t="s">
        <v>61</v>
      </c>
      <c r="U54" s="491" t="s">
        <v>62</v>
      </c>
      <c r="V54" s="491" t="s">
        <v>63</v>
      </c>
      <c r="W54" s="472"/>
      <c r="X54" s="491" t="s">
        <v>64</v>
      </c>
      <c r="Y54" s="491" t="s">
        <v>65</v>
      </c>
      <c r="Z54" s="491" t="s">
        <v>66</v>
      </c>
      <c r="AA54" s="472"/>
      <c r="AB54" s="491" t="s">
        <v>64</v>
      </c>
      <c r="AC54" s="491" t="s">
        <v>65</v>
      </c>
      <c r="AD54" s="491" t="s">
        <v>66</v>
      </c>
      <c r="AE54" s="491" t="s">
        <v>67</v>
      </c>
      <c r="AF54" s="472"/>
      <c r="AG54" s="491" t="s">
        <v>54</v>
      </c>
      <c r="AH54" s="491" t="s">
        <v>55</v>
      </c>
      <c r="AI54" s="491" t="s">
        <v>56</v>
      </c>
      <c r="AJ54" s="472"/>
      <c r="AK54" s="491" t="s">
        <v>68</v>
      </c>
      <c r="AL54" s="491" t="s">
        <v>69</v>
      </c>
      <c r="AM54" s="491" t="s">
        <v>70</v>
      </c>
      <c r="AN54" s="491" t="s">
        <v>71</v>
      </c>
      <c r="AO54" s="491" t="s">
        <v>50</v>
      </c>
      <c r="AP54" s="491" t="s">
        <v>51</v>
      </c>
      <c r="AQ54" s="491" t="s">
        <v>52</v>
      </c>
      <c r="AR54" s="491" t="s">
        <v>53</v>
      </c>
      <c r="AS54" s="472"/>
      <c r="AT54" s="491" t="s">
        <v>54</v>
      </c>
      <c r="AU54" s="491" t="s">
        <v>55</v>
      </c>
      <c r="AV54" s="491" t="s">
        <v>56</v>
      </c>
      <c r="AW54" s="472"/>
      <c r="AX54" s="491" t="s">
        <v>57</v>
      </c>
      <c r="AY54" s="491" t="s">
        <v>58</v>
      </c>
      <c r="AZ54" s="491" t="s">
        <v>59</v>
      </c>
      <c r="BA54" s="494" t="s">
        <v>72</v>
      </c>
    </row>
    <row r="55" spans="1:68" s="51" customFormat="1" ht="13.5" customHeight="1">
      <c r="A55" s="466"/>
      <c r="B55" s="501"/>
      <c r="C55" s="504"/>
      <c r="D55" s="472"/>
      <c r="E55" s="504"/>
      <c r="F55" s="472"/>
      <c r="G55" s="501"/>
      <c r="H55" s="472"/>
      <c r="I55" s="472"/>
      <c r="J55" s="472"/>
      <c r="K55" s="472"/>
      <c r="L55" s="472"/>
      <c r="M55" s="472"/>
      <c r="N55" s="472"/>
      <c r="O55" s="472"/>
      <c r="P55" s="472"/>
      <c r="Q55" s="472"/>
      <c r="R55" s="472"/>
      <c r="S55" s="472"/>
      <c r="T55" s="472"/>
      <c r="U55" s="472"/>
      <c r="V55" s="472"/>
      <c r="W55" s="472"/>
      <c r="X55" s="472"/>
      <c r="Y55" s="472"/>
      <c r="Z55" s="472"/>
      <c r="AA55" s="472"/>
      <c r="AB55" s="472"/>
      <c r="AC55" s="472"/>
      <c r="AD55" s="472"/>
      <c r="AE55" s="472"/>
      <c r="AF55" s="472"/>
      <c r="AG55" s="472"/>
      <c r="AH55" s="472"/>
      <c r="AI55" s="472"/>
      <c r="AJ55" s="472"/>
      <c r="AK55" s="472"/>
      <c r="AL55" s="472"/>
      <c r="AM55" s="472"/>
      <c r="AN55" s="472"/>
      <c r="AO55" s="472"/>
      <c r="AP55" s="472"/>
      <c r="AQ55" s="472"/>
      <c r="AR55" s="472"/>
      <c r="AS55" s="472"/>
      <c r="AT55" s="472"/>
      <c r="AU55" s="472"/>
      <c r="AV55" s="472"/>
      <c r="AW55" s="472"/>
      <c r="AX55" s="472"/>
      <c r="AY55" s="472"/>
      <c r="AZ55" s="472"/>
      <c r="BA55" s="495"/>
    </row>
    <row r="56" spans="1:68" s="51" customFormat="1" ht="12.75" customHeight="1" thickBot="1">
      <c r="A56" s="466"/>
      <c r="B56" s="502"/>
      <c r="C56" s="504"/>
      <c r="D56" s="473"/>
      <c r="E56" s="504"/>
      <c r="F56" s="473"/>
      <c r="G56" s="502"/>
      <c r="H56" s="473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3"/>
      <c r="T56" s="492"/>
      <c r="U56" s="492"/>
      <c r="V56" s="492"/>
      <c r="W56" s="492"/>
      <c r="X56" s="492"/>
      <c r="Y56" s="492"/>
      <c r="Z56" s="492"/>
      <c r="AA56" s="492"/>
      <c r="AB56" s="492"/>
      <c r="AC56" s="492"/>
      <c r="AD56" s="492"/>
      <c r="AE56" s="492"/>
      <c r="AF56" s="492"/>
      <c r="AG56" s="492"/>
      <c r="AH56" s="492"/>
      <c r="AI56" s="492"/>
      <c r="AJ56" s="492"/>
      <c r="AK56" s="492"/>
      <c r="AL56" s="492"/>
      <c r="AM56" s="492"/>
      <c r="AN56" s="492"/>
      <c r="AO56" s="492"/>
      <c r="AP56" s="492"/>
      <c r="AQ56" s="492"/>
      <c r="AR56" s="492"/>
      <c r="AS56" s="492"/>
      <c r="AT56" s="492"/>
      <c r="AU56" s="492"/>
      <c r="AV56" s="492"/>
      <c r="AW56" s="492"/>
      <c r="AX56" s="492"/>
      <c r="AY56" s="492"/>
      <c r="AZ56" s="492"/>
      <c r="BA56" s="496"/>
    </row>
    <row r="57" spans="1:68" s="51" customFormat="1" ht="12.75" customHeight="1" thickBot="1">
      <c r="A57" s="467"/>
      <c r="B57" s="24">
        <v>1</v>
      </c>
      <c r="C57" s="24">
        <v>2</v>
      </c>
      <c r="D57" s="24">
        <v>3</v>
      </c>
      <c r="E57" s="24">
        <v>4</v>
      </c>
      <c r="F57" s="24">
        <v>5</v>
      </c>
      <c r="G57" s="24">
        <v>6</v>
      </c>
      <c r="H57" s="24">
        <v>7</v>
      </c>
      <c r="I57" s="24">
        <v>8</v>
      </c>
      <c r="J57" s="24">
        <v>9</v>
      </c>
      <c r="K57" s="24">
        <v>10</v>
      </c>
      <c r="L57" s="24">
        <v>11</v>
      </c>
      <c r="M57" s="24">
        <v>12</v>
      </c>
      <c r="N57" s="24">
        <v>13</v>
      </c>
      <c r="O57" s="24">
        <v>14</v>
      </c>
      <c r="P57" s="24">
        <v>15</v>
      </c>
      <c r="Q57" s="24">
        <v>16</v>
      </c>
      <c r="R57" s="24">
        <v>17</v>
      </c>
      <c r="S57" s="24">
        <v>18</v>
      </c>
      <c r="T57" s="24">
        <v>19</v>
      </c>
      <c r="U57" s="24">
        <v>20</v>
      </c>
      <c r="V57" s="24">
        <v>21</v>
      </c>
      <c r="W57" s="24">
        <v>22</v>
      </c>
      <c r="X57" s="24">
        <v>23</v>
      </c>
      <c r="Y57" s="24">
        <v>24</v>
      </c>
      <c r="Z57" s="24">
        <v>25</v>
      </c>
      <c r="AA57" s="24">
        <v>26</v>
      </c>
      <c r="AB57" s="24">
        <v>27</v>
      </c>
      <c r="AC57" s="24">
        <v>28</v>
      </c>
      <c r="AD57" s="24">
        <v>29</v>
      </c>
      <c r="AE57" s="24">
        <v>30</v>
      </c>
      <c r="AF57" s="24">
        <v>31</v>
      </c>
      <c r="AG57" s="24">
        <v>32</v>
      </c>
      <c r="AH57" s="24">
        <v>33</v>
      </c>
      <c r="AI57" s="24">
        <v>34</v>
      </c>
      <c r="AJ57" s="24">
        <v>35</v>
      </c>
      <c r="AK57" s="24">
        <v>36</v>
      </c>
      <c r="AL57" s="24">
        <v>37</v>
      </c>
      <c r="AM57" s="24">
        <v>38</v>
      </c>
      <c r="AN57" s="24">
        <v>39</v>
      </c>
      <c r="AO57" s="24">
        <v>40</v>
      </c>
      <c r="AP57" s="24">
        <v>41</v>
      </c>
      <c r="AQ57" s="24">
        <v>42</v>
      </c>
      <c r="AR57" s="24">
        <v>43</v>
      </c>
      <c r="AS57" s="24">
        <v>44</v>
      </c>
      <c r="AT57" s="24">
        <v>45</v>
      </c>
      <c r="AU57" s="24">
        <v>46</v>
      </c>
      <c r="AV57" s="24">
        <v>47</v>
      </c>
      <c r="AW57" s="24">
        <v>48</v>
      </c>
      <c r="AX57" s="24">
        <v>49</v>
      </c>
      <c r="AY57" s="24">
        <v>50</v>
      </c>
      <c r="AZ57" s="24">
        <v>51</v>
      </c>
      <c r="BA57" s="24">
        <v>52</v>
      </c>
    </row>
    <row r="58" spans="1:68" s="51" customFormat="1" ht="16.5" customHeight="1">
      <c r="A58" s="506">
        <v>1</v>
      </c>
      <c r="B58" s="508"/>
      <c r="C58" s="483"/>
      <c r="D58" s="483"/>
      <c r="E58" s="483"/>
      <c r="F58" s="483"/>
      <c r="G58" s="483"/>
      <c r="H58" s="483"/>
      <c r="I58" s="483"/>
      <c r="J58" s="483"/>
      <c r="K58" s="483"/>
      <c r="L58" s="483"/>
      <c r="M58" s="483"/>
      <c r="N58" s="483"/>
      <c r="O58" s="481" t="s">
        <v>77</v>
      </c>
      <c r="P58" s="483"/>
      <c r="Q58" s="483"/>
      <c r="R58" s="483"/>
      <c r="S58" s="485" t="s">
        <v>78</v>
      </c>
      <c r="T58" s="485" t="s">
        <v>78</v>
      </c>
      <c r="U58" s="483"/>
      <c r="V58" s="483"/>
      <c r="W58" s="483"/>
      <c r="X58" s="483"/>
      <c r="Y58" s="483"/>
      <c r="Z58" s="483"/>
      <c r="AA58" s="483"/>
      <c r="AB58" s="483"/>
      <c r="AC58" s="483"/>
      <c r="AD58" s="483"/>
      <c r="AE58" s="483"/>
      <c r="AF58" s="483"/>
      <c r="AG58" s="483"/>
      <c r="AH58" s="483"/>
      <c r="AI58" s="483"/>
      <c r="AJ58" s="483"/>
      <c r="AK58" s="483"/>
      <c r="AL58" s="483"/>
      <c r="AM58" s="483"/>
      <c r="AN58" s="483"/>
      <c r="AO58" s="483"/>
      <c r="AP58" s="483"/>
      <c r="AQ58" s="481" t="s">
        <v>77</v>
      </c>
      <c r="AR58" s="483"/>
      <c r="AS58" s="483"/>
      <c r="AT58" s="25" t="s">
        <v>78</v>
      </c>
      <c r="AU58" s="25" t="s">
        <v>78</v>
      </c>
      <c r="AV58" s="25" t="s">
        <v>78</v>
      </c>
      <c r="AW58" s="25" t="s">
        <v>78</v>
      </c>
      <c r="AX58" s="25" t="s">
        <v>78</v>
      </c>
      <c r="AY58" s="25" t="s">
        <v>78</v>
      </c>
      <c r="AZ58" s="25" t="s">
        <v>78</v>
      </c>
      <c r="BA58" s="26" t="s">
        <v>78</v>
      </c>
    </row>
    <row r="59" spans="1:68" s="51" customFormat="1" ht="15.75" customHeight="1">
      <c r="A59" s="507"/>
      <c r="B59" s="509"/>
      <c r="C59" s="484"/>
      <c r="D59" s="484"/>
      <c r="E59" s="484"/>
      <c r="F59" s="484"/>
      <c r="G59" s="484"/>
      <c r="H59" s="484"/>
      <c r="I59" s="484"/>
      <c r="J59" s="484"/>
      <c r="K59" s="484"/>
      <c r="L59" s="484"/>
      <c r="M59" s="484"/>
      <c r="N59" s="484"/>
      <c r="O59" s="482"/>
      <c r="P59" s="484"/>
      <c r="Q59" s="484"/>
      <c r="R59" s="484"/>
      <c r="S59" s="486"/>
      <c r="T59" s="486"/>
      <c r="U59" s="484"/>
      <c r="V59" s="484"/>
      <c r="W59" s="484"/>
      <c r="X59" s="484"/>
      <c r="Y59" s="484"/>
      <c r="Z59" s="484"/>
      <c r="AA59" s="484"/>
      <c r="AB59" s="484"/>
      <c r="AC59" s="484"/>
      <c r="AD59" s="484"/>
      <c r="AE59" s="484"/>
      <c r="AF59" s="484"/>
      <c r="AG59" s="484"/>
      <c r="AH59" s="484"/>
      <c r="AI59" s="484"/>
      <c r="AJ59" s="484"/>
      <c r="AK59" s="484"/>
      <c r="AL59" s="484"/>
      <c r="AM59" s="484"/>
      <c r="AN59" s="484"/>
      <c r="AO59" s="484"/>
      <c r="AP59" s="484"/>
      <c r="AQ59" s="482"/>
      <c r="AR59" s="484"/>
      <c r="AS59" s="484"/>
      <c r="AT59" s="27"/>
      <c r="AU59" s="27"/>
      <c r="AV59" s="27"/>
      <c r="AW59" s="27"/>
      <c r="AX59" s="27"/>
      <c r="AY59" s="27"/>
      <c r="AZ59" s="27"/>
      <c r="BA59" s="28"/>
    </row>
    <row r="60" spans="1:68" s="51" customFormat="1" ht="15.75" customHeight="1" thickBot="1">
      <c r="A60" s="510">
        <v>2</v>
      </c>
      <c r="B60" s="512"/>
      <c r="C60" s="477"/>
      <c r="D60" s="477"/>
      <c r="E60" s="477"/>
      <c r="F60" s="477"/>
      <c r="G60" s="477"/>
      <c r="H60" s="477"/>
      <c r="I60" s="477"/>
      <c r="J60" s="477"/>
      <c r="K60" s="477"/>
      <c r="L60" s="477"/>
      <c r="M60" s="489" t="s">
        <v>77</v>
      </c>
      <c r="N60" s="489" t="s">
        <v>77</v>
      </c>
      <c r="O60" s="489" t="s">
        <v>77</v>
      </c>
      <c r="P60" s="477"/>
      <c r="Q60" s="477"/>
      <c r="R60" s="477"/>
      <c r="S60" s="487" t="s">
        <v>78</v>
      </c>
      <c r="T60" s="487" t="s">
        <v>78</v>
      </c>
      <c r="U60" s="477"/>
      <c r="V60" s="477"/>
      <c r="W60" s="477"/>
      <c r="X60" s="477"/>
      <c r="Y60" s="477"/>
      <c r="Z60" s="477"/>
      <c r="AA60" s="489" t="s">
        <v>77</v>
      </c>
      <c r="AB60" s="489" t="s">
        <v>77</v>
      </c>
      <c r="AC60" s="477"/>
      <c r="AD60" s="477"/>
      <c r="AE60" s="479" t="s">
        <v>80</v>
      </c>
      <c r="AF60" s="479" t="s">
        <v>80</v>
      </c>
      <c r="AG60" s="479" t="s">
        <v>80</v>
      </c>
      <c r="AH60" s="479" t="s">
        <v>80</v>
      </c>
      <c r="AI60" s="479" t="s">
        <v>80</v>
      </c>
      <c r="AJ60" s="479" t="s">
        <v>80</v>
      </c>
      <c r="AK60" s="479" t="s">
        <v>80</v>
      </c>
      <c r="AL60" s="479" t="s">
        <v>80</v>
      </c>
      <c r="AM60" s="479" t="s">
        <v>80</v>
      </c>
      <c r="AN60" s="479" t="s">
        <v>80</v>
      </c>
      <c r="AO60" s="479" t="s">
        <v>80</v>
      </c>
      <c r="AP60" s="479" t="s">
        <v>80</v>
      </c>
      <c r="AQ60" s="477"/>
      <c r="AR60" s="514" t="s">
        <v>81</v>
      </c>
      <c r="AS60" s="32"/>
      <c r="AT60" s="33"/>
      <c r="AU60" s="33"/>
      <c r="AV60" s="33"/>
      <c r="AW60" s="33"/>
      <c r="AX60" s="33"/>
      <c r="AY60" s="33"/>
      <c r="AZ60" s="33"/>
      <c r="BA60" s="34"/>
    </row>
    <row r="61" spans="1:68" s="51" customFormat="1" ht="15.75" customHeight="1" thickBot="1">
      <c r="A61" s="511"/>
      <c r="B61" s="513"/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490"/>
      <c r="N61" s="490"/>
      <c r="O61" s="490"/>
      <c r="P61" s="478"/>
      <c r="Q61" s="478"/>
      <c r="R61" s="478"/>
      <c r="S61" s="488"/>
      <c r="T61" s="488"/>
      <c r="U61" s="478"/>
      <c r="V61" s="478"/>
      <c r="W61" s="478"/>
      <c r="X61" s="478"/>
      <c r="Y61" s="478"/>
      <c r="Z61" s="478"/>
      <c r="AA61" s="490"/>
      <c r="AB61" s="490"/>
      <c r="AC61" s="478"/>
      <c r="AD61" s="478"/>
      <c r="AE61" s="480"/>
      <c r="AF61" s="480"/>
      <c r="AG61" s="480"/>
      <c r="AH61" s="480"/>
      <c r="AI61" s="480"/>
      <c r="AJ61" s="480"/>
      <c r="AK61" s="480"/>
      <c r="AL61" s="480"/>
      <c r="AM61" s="480"/>
      <c r="AN61" s="480"/>
      <c r="AO61" s="480"/>
      <c r="AP61" s="480"/>
      <c r="AQ61" s="478"/>
      <c r="AR61" s="515"/>
      <c r="AS61" s="35"/>
      <c r="AT61" s="36"/>
      <c r="AU61" s="36"/>
      <c r="AV61" s="36"/>
      <c r="AW61" s="36"/>
      <c r="AX61" s="36"/>
      <c r="AY61" s="36"/>
      <c r="AZ61" s="36"/>
      <c r="BA61" s="37"/>
    </row>
    <row r="62" spans="1:68" s="51" customFormat="1" ht="15.75" customHeight="1">
      <c r="A62" s="264"/>
      <c r="B62" s="264"/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264"/>
      <c r="U62" s="264"/>
      <c r="V62" s="264"/>
      <c r="W62" s="264"/>
      <c r="X62" s="264"/>
      <c r="Y62" s="264"/>
      <c r="Z62" s="264"/>
      <c r="AA62" s="264"/>
      <c r="AB62" s="264"/>
      <c r="AC62" s="264"/>
      <c r="AD62" s="264"/>
      <c r="AE62" s="264"/>
      <c r="AF62" s="264"/>
      <c r="AG62" s="264"/>
      <c r="AH62" s="264"/>
      <c r="AI62" s="264"/>
      <c r="AJ62" s="264"/>
      <c r="AK62" s="264"/>
      <c r="AL62" s="264"/>
      <c r="AM62" s="264"/>
      <c r="AN62" s="264"/>
      <c r="AO62" s="264"/>
      <c r="AP62" s="264"/>
      <c r="AQ62" s="264"/>
      <c r="AR62" s="264"/>
    </row>
    <row r="63" spans="1:68" s="51" customFormat="1" ht="15.75" customHeight="1">
      <c r="A63" s="264"/>
      <c r="B63" s="264"/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4"/>
      <c r="AJ63" s="264"/>
      <c r="AK63" s="264"/>
      <c r="AL63" s="264"/>
      <c r="AM63" s="264"/>
      <c r="AN63" s="264"/>
      <c r="AO63" s="264"/>
      <c r="AP63" s="264"/>
      <c r="AQ63" s="264"/>
      <c r="AR63" s="264"/>
    </row>
    <row r="64" spans="1:68" s="51" customFormat="1" ht="16.5" customHeight="1">
      <c r="A64" s="11"/>
      <c r="B64" s="11"/>
      <c r="C64" s="11"/>
      <c r="D64" s="11"/>
      <c r="E64" s="11"/>
      <c r="F64" s="11"/>
      <c r="G64" s="11"/>
      <c r="H64" s="11"/>
      <c r="BA64" s="11"/>
      <c r="BB64" s="11"/>
      <c r="BC64" s="11"/>
      <c r="BD64" s="11"/>
      <c r="BE64" s="11"/>
      <c r="BF64" s="11"/>
      <c r="BG64" s="11"/>
      <c r="BH64" s="11"/>
      <c r="BI64" s="11"/>
    </row>
    <row r="65" spans="1:68" s="51" customFormat="1" ht="15.75" customHeight="1">
      <c r="A65" s="11"/>
      <c r="B65" s="11"/>
      <c r="C65" s="11"/>
      <c r="D65" s="11"/>
      <c r="E65" s="11"/>
      <c r="F65" s="11"/>
      <c r="G65" s="11"/>
      <c r="H65" s="11"/>
      <c r="BA65" s="11"/>
      <c r="BB65" s="11"/>
      <c r="BC65" s="11"/>
      <c r="BD65" s="11"/>
      <c r="BE65" s="11"/>
      <c r="BF65" s="11"/>
      <c r="BG65" s="11"/>
      <c r="BH65" s="11"/>
      <c r="BI65" s="11"/>
    </row>
    <row r="66" spans="1:68" s="51" customFormat="1" ht="15.75" customHeight="1">
      <c r="A66" s="11"/>
      <c r="B66" s="11"/>
      <c r="C66" s="11"/>
      <c r="D66" s="11"/>
      <c r="E66" s="11"/>
      <c r="F66" s="11"/>
      <c r="G66" s="11"/>
      <c r="H66" s="11"/>
      <c r="BA66" s="11"/>
      <c r="BB66" s="11"/>
      <c r="BC66" s="11"/>
      <c r="BD66" s="11"/>
      <c r="BE66" s="11"/>
      <c r="BF66" s="11"/>
      <c r="BG66" s="11"/>
      <c r="BH66" s="11"/>
      <c r="BI66" s="11"/>
    </row>
    <row r="67" spans="1:68" s="51" customFormat="1" ht="15.75" customHeight="1">
      <c r="A67" s="11"/>
      <c r="B67" s="11"/>
      <c r="C67" s="11"/>
      <c r="D67" s="11"/>
      <c r="E67" s="11"/>
      <c r="F67" s="11"/>
      <c r="G67" s="11"/>
      <c r="H67" s="11"/>
      <c r="BA67" s="11"/>
      <c r="BB67" s="11"/>
      <c r="BC67" s="11"/>
      <c r="BD67" s="11"/>
      <c r="BE67" s="11"/>
      <c r="BF67" s="11"/>
      <c r="BG67" s="11"/>
      <c r="BH67" s="11"/>
      <c r="BI67" s="11"/>
    </row>
    <row r="68" spans="1:68" s="51" customFormat="1" ht="15.75" customHeight="1">
      <c r="A68" s="11"/>
      <c r="B68" s="11"/>
      <c r="C68" s="11"/>
      <c r="D68" s="11"/>
      <c r="E68" s="11"/>
      <c r="F68" s="11"/>
      <c r="G68" s="11"/>
      <c r="H68" s="11"/>
      <c r="BA68" s="11"/>
      <c r="BB68" s="11"/>
      <c r="BC68" s="11"/>
      <c r="BD68" s="11"/>
      <c r="BE68" s="11"/>
      <c r="BF68" s="11"/>
      <c r="BG68" s="11"/>
      <c r="BH68" s="11"/>
      <c r="BI68" s="11"/>
    </row>
    <row r="69" spans="1:68" s="51" customFormat="1" ht="15.75" customHeight="1">
      <c r="A69" s="11"/>
      <c r="B69" s="11"/>
      <c r="C69" s="11"/>
      <c r="D69" s="11"/>
      <c r="E69" s="11"/>
      <c r="F69" s="11"/>
      <c r="G69" s="11"/>
      <c r="H69" s="11"/>
      <c r="BA69" s="11"/>
      <c r="BB69" s="11"/>
      <c r="BC69" s="11"/>
      <c r="BD69" s="11"/>
      <c r="BE69" s="11"/>
      <c r="BF69" s="11"/>
      <c r="BG69" s="11"/>
      <c r="BH69" s="11"/>
      <c r="BI69" s="11"/>
    </row>
    <row r="70" spans="1:68" ht="16.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</row>
    <row r="71" spans="1:68">
      <c r="A71" s="323"/>
      <c r="B71" s="323"/>
      <c r="C71" s="14"/>
      <c r="D71" s="14"/>
      <c r="E71" s="14"/>
      <c r="F71" s="14"/>
      <c r="G71" s="14"/>
      <c r="H71" s="14"/>
      <c r="I71" s="14"/>
    </row>
    <row r="72" spans="1:68" s="51" customFormat="1">
      <c r="A72" s="52"/>
      <c r="B72" s="52"/>
      <c r="C72" s="52"/>
      <c r="D72" s="52"/>
      <c r="E72" s="52"/>
      <c r="F72" s="52"/>
      <c r="G72" s="52"/>
      <c r="H72" s="52"/>
      <c r="I72" s="52"/>
      <c r="BP72"/>
    </row>
    <row r="73" spans="1:68" s="51" customFormat="1">
      <c r="A73" s="52"/>
      <c r="B73" s="52"/>
      <c r="C73" s="52"/>
      <c r="D73" s="52"/>
      <c r="E73" s="52"/>
      <c r="F73" s="52"/>
      <c r="G73" s="52"/>
      <c r="H73" s="52"/>
      <c r="I73" s="52"/>
      <c r="BP73"/>
    </row>
    <row r="74" spans="1:68" ht="12.75">
      <c r="A74" s="14"/>
      <c r="B74" s="14"/>
      <c r="C74" s="14"/>
      <c r="D74" s="14"/>
      <c r="E74" s="14"/>
      <c r="F74" s="14"/>
      <c r="G74" s="14"/>
      <c r="H74" s="14"/>
      <c r="I74" s="14"/>
      <c r="BP74" s="1"/>
    </row>
    <row r="75" spans="1:68" ht="18.75" customHeight="1">
      <c r="A75" s="322" t="s">
        <v>84</v>
      </c>
      <c r="B75" s="322"/>
      <c r="C75" s="322"/>
      <c r="D75" s="322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2"/>
      <c r="X75" s="322"/>
      <c r="Y75" s="322"/>
      <c r="Z75" s="322"/>
      <c r="AA75" s="322"/>
      <c r="AB75" s="322"/>
      <c r="AC75" s="322"/>
      <c r="AD75" s="322"/>
      <c r="AE75" s="322"/>
      <c r="AF75" s="322"/>
      <c r="AG75" s="322"/>
      <c r="AH75" s="322"/>
      <c r="AI75" s="322"/>
      <c r="AJ75" s="322"/>
      <c r="AK75" s="322"/>
      <c r="AL75" s="322"/>
      <c r="AM75" s="322"/>
      <c r="AN75" s="322"/>
      <c r="AO75" s="322"/>
      <c r="AP75" s="322"/>
      <c r="AQ75" s="322"/>
      <c r="AR75" s="322"/>
      <c r="AS75" s="322"/>
      <c r="AT75" s="322"/>
      <c r="AU75" s="322"/>
      <c r="AV75" s="322"/>
      <c r="AW75" s="322"/>
      <c r="AX75" s="322"/>
      <c r="AY75" s="322"/>
      <c r="AZ75" s="322"/>
      <c r="BA75" s="322"/>
      <c r="BB75" s="322"/>
      <c r="BC75" s="322"/>
      <c r="BD75" s="322"/>
      <c r="BE75" s="322"/>
      <c r="BF75" s="322"/>
      <c r="BG75" s="322"/>
      <c r="BH75" s="322"/>
      <c r="BI75" s="322"/>
      <c r="BJ75" s="322"/>
      <c r="BK75" s="322"/>
      <c r="BL75" s="322"/>
      <c r="BM75" s="322"/>
      <c r="BN75" s="322"/>
      <c r="BO75" s="322"/>
    </row>
    <row r="76" spans="1:68" ht="15.75" thickBot="1"/>
    <row r="77" spans="1:68" s="14" customFormat="1" ht="13.5" customHeight="1" thickBot="1">
      <c r="A77" s="310" t="s">
        <v>85</v>
      </c>
      <c r="B77" s="339" t="s">
        <v>86</v>
      </c>
      <c r="C77" s="348" t="s">
        <v>87</v>
      </c>
      <c r="D77" s="317"/>
      <c r="E77" s="317"/>
      <c r="F77" s="317"/>
      <c r="G77" s="318"/>
      <c r="H77" s="331" t="s">
        <v>88</v>
      </c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3"/>
      <c r="T77" s="310" t="s">
        <v>89</v>
      </c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  <c r="AF77" s="311"/>
      <c r="AG77" s="311"/>
      <c r="AH77" s="311"/>
      <c r="AI77" s="311"/>
      <c r="AJ77" s="311"/>
      <c r="AK77" s="311"/>
      <c r="AL77" s="311"/>
      <c r="AM77" s="311"/>
      <c r="AN77" s="311"/>
      <c r="AO77" s="311"/>
      <c r="AP77" s="311"/>
      <c r="AQ77" s="312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</row>
    <row r="78" spans="1:68" s="14" customFormat="1" ht="20.25" customHeight="1" thickBot="1">
      <c r="A78" s="337"/>
      <c r="B78" s="340"/>
      <c r="C78" s="349"/>
      <c r="D78" s="340"/>
      <c r="E78" s="340"/>
      <c r="F78" s="340"/>
      <c r="G78" s="350"/>
      <c r="H78" s="365" t="s">
        <v>90</v>
      </c>
      <c r="I78" s="324" t="s">
        <v>91</v>
      </c>
      <c r="J78" s="368" t="s">
        <v>92</v>
      </c>
      <c r="K78" s="369"/>
      <c r="L78" s="324" t="s">
        <v>93</v>
      </c>
      <c r="M78" s="334" t="s">
        <v>94</v>
      </c>
      <c r="N78" s="335"/>
      <c r="O78" s="335"/>
      <c r="P78" s="335"/>
      <c r="Q78" s="335"/>
      <c r="R78" s="335"/>
      <c r="S78" s="336"/>
      <c r="T78" s="313" t="s">
        <v>95</v>
      </c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5"/>
      <c r="AF78" s="313" t="s">
        <v>96</v>
      </c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5"/>
      <c r="AR78" s="323"/>
      <c r="AS78" s="323"/>
      <c r="AT78" s="323"/>
      <c r="AU78" s="323"/>
      <c r="AV78" s="323"/>
      <c r="AW78" s="323"/>
      <c r="AX78" s="323"/>
      <c r="AY78" s="323"/>
      <c r="AZ78" s="323"/>
      <c r="BA78" s="323"/>
      <c r="BB78" s="323"/>
      <c r="BC78" s="323"/>
      <c r="BD78" s="323"/>
      <c r="BE78" s="323"/>
      <c r="BF78" s="323"/>
      <c r="BG78" s="323"/>
      <c r="BH78" s="323"/>
      <c r="BI78" s="323"/>
      <c r="BJ78" s="323"/>
      <c r="BK78" s="323"/>
      <c r="BL78" s="323"/>
      <c r="BM78" s="323"/>
      <c r="BN78" s="323"/>
      <c r="BO78" s="323"/>
    </row>
    <row r="79" spans="1:68" s="14" customFormat="1" ht="15" customHeight="1" thickBot="1">
      <c r="A79" s="337"/>
      <c r="B79" s="340"/>
      <c r="C79" s="349"/>
      <c r="D79" s="340"/>
      <c r="E79" s="340"/>
      <c r="F79" s="340"/>
      <c r="G79" s="350"/>
      <c r="H79" s="366"/>
      <c r="I79" s="325"/>
      <c r="J79" s="324" t="s">
        <v>97</v>
      </c>
      <c r="K79" s="324" t="s">
        <v>98</v>
      </c>
      <c r="L79" s="325"/>
      <c r="M79" s="324" t="s">
        <v>99</v>
      </c>
      <c r="N79" s="368" t="s">
        <v>92</v>
      </c>
      <c r="O79" s="370"/>
      <c r="P79" s="324" t="s">
        <v>100</v>
      </c>
      <c r="Q79" s="324" t="s">
        <v>101</v>
      </c>
      <c r="R79" s="324" t="s">
        <v>102</v>
      </c>
      <c r="S79" s="357" t="s">
        <v>103</v>
      </c>
      <c r="T79" s="327" t="s">
        <v>104</v>
      </c>
      <c r="U79" s="317"/>
      <c r="V79" s="317"/>
      <c r="W79" s="317"/>
      <c r="X79" s="317"/>
      <c r="Y79" s="328"/>
      <c r="Z79" s="316" t="s">
        <v>105</v>
      </c>
      <c r="AA79" s="317"/>
      <c r="AB79" s="317"/>
      <c r="AC79" s="317"/>
      <c r="AD79" s="317"/>
      <c r="AE79" s="318"/>
      <c r="AF79" s="327" t="s">
        <v>106</v>
      </c>
      <c r="AG79" s="317"/>
      <c r="AH79" s="317"/>
      <c r="AI79" s="317"/>
      <c r="AJ79" s="317"/>
      <c r="AK79" s="328"/>
      <c r="AL79" s="316" t="s">
        <v>107</v>
      </c>
      <c r="AM79" s="317"/>
      <c r="AN79" s="317"/>
      <c r="AO79" s="317"/>
      <c r="AP79" s="317"/>
      <c r="AQ79" s="318"/>
      <c r="AR79" s="323"/>
      <c r="AS79" s="323"/>
      <c r="AT79" s="323"/>
      <c r="AU79" s="323"/>
      <c r="AV79" s="323"/>
      <c r="AW79" s="323"/>
      <c r="AX79" s="323"/>
      <c r="AY79" s="323"/>
      <c r="AZ79" s="323"/>
      <c r="BA79" s="323"/>
      <c r="BB79" s="323"/>
      <c r="BC79" s="323"/>
      <c r="BD79" s="323"/>
      <c r="BE79" s="323"/>
      <c r="BF79" s="323"/>
      <c r="BG79" s="323"/>
      <c r="BH79" s="323"/>
      <c r="BI79" s="323"/>
      <c r="BJ79" s="323"/>
      <c r="BK79" s="323"/>
      <c r="BL79" s="323"/>
      <c r="BM79" s="323"/>
      <c r="BN79" s="323"/>
      <c r="BO79" s="323"/>
    </row>
    <row r="80" spans="1:68" s="14" customFormat="1" ht="15.75" customHeight="1" thickBot="1">
      <c r="A80" s="337"/>
      <c r="B80" s="340"/>
      <c r="C80" s="351"/>
      <c r="D80" s="352"/>
      <c r="E80" s="352"/>
      <c r="F80" s="352"/>
      <c r="G80" s="353"/>
      <c r="H80" s="366"/>
      <c r="I80" s="325"/>
      <c r="J80" s="325"/>
      <c r="K80" s="325"/>
      <c r="L80" s="325"/>
      <c r="M80" s="325"/>
      <c r="N80" s="371"/>
      <c r="O80" s="372"/>
      <c r="P80" s="325"/>
      <c r="Q80" s="325"/>
      <c r="R80" s="325"/>
      <c r="S80" s="358"/>
      <c r="T80" s="329"/>
      <c r="U80" s="320"/>
      <c r="V80" s="320"/>
      <c r="W80" s="320"/>
      <c r="X80" s="320"/>
      <c r="Y80" s="330"/>
      <c r="Z80" s="319"/>
      <c r="AA80" s="320"/>
      <c r="AB80" s="320"/>
      <c r="AC80" s="320"/>
      <c r="AD80" s="320"/>
      <c r="AE80" s="321"/>
      <c r="AF80" s="329"/>
      <c r="AG80" s="320"/>
      <c r="AH80" s="320"/>
      <c r="AI80" s="320"/>
      <c r="AJ80" s="320"/>
      <c r="AK80" s="330"/>
      <c r="AL80" s="319"/>
      <c r="AM80" s="320"/>
      <c r="AN80" s="320"/>
      <c r="AO80" s="320"/>
      <c r="AP80" s="320"/>
      <c r="AQ80" s="321"/>
      <c r="AR80" s="323"/>
      <c r="AS80" s="323"/>
      <c r="AT80" s="323"/>
      <c r="AU80" s="323"/>
      <c r="AV80" s="323"/>
      <c r="AW80" s="323"/>
      <c r="AX80" s="323"/>
      <c r="AY80" s="323"/>
      <c r="AZ80" s="323"/>
      <c r="BA80" s="323"/>
      <c r="BB80" s="323"/>
      <c r="BC80" s="323"/>
      <c r="BD80" s="323"/>
      <c r="BE80" s="323"/>
      <c r="BF80" s="323"/>
      <c r="BG80" s="323"/>
      <c r="BH80" s="323"/>
      <c r="BI80" s="323"/>
      <c r="BJ80" s="323"/>
      <c r="BK80" s="323"/>
      <c r="BL80" s="323"/>
      <c r="BM80" s="323"/>
      <c r="BN80" s="323"/>
      <c r="BO80" s="323"/>
    </row>
    <row r="81" spans="1:68" s="14" customFormat="1" ht="15.75" customHeight="1" thickBot="1">
      <c r="A81" s="337"/>
      <c r="B81" s="340"/>
      <c r="C81" s="342" t="s">
        <v>108</v>
      </c>
      <c r="D81" s="345" t="s">
        <v>109</v>
      </c>
      <c r="E81" s="345" t="s">
        <v>110</v>
      </c>
      <c r="F81" s="345" t="s">
        <v>111</v>
      </c>
      <c r="G81" s="354" t="s">
        <v>112</v>
      </c>
      <c r="H81" s="366"/>
      <c r="I81" s="325"/>
      <c r="J81" s="325"/>
      <c r="K81" s="325"/>
      <c r="L81" s="325"/>
      <c r="M81" s="325"/>
      <c r="N81" s="324" t="s">
        <v>113</v>
      </c>
      <c r="O81" s="324" t="s">
        <v>114</v>
      </c>
      <c r="P81" s="325"/>
      <c r="Q81" s="325"/>
      <c r="R81" s="325"/>
      <c r="S81" s="358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6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</row>
    <row r="82" spans="1:68" s="14" customFormat="1" ht="15" customHeight="1">
      <c r="A82" s="337"/>
      <c r="B82" s="340"/>
      <c r="C82" s="343"/>
      <c r="D82" s="346"/>
      <c r="E82" s="346"/>
      <c r="F82" s="346"/>
      <c r="G82" s="355"/>
      <c r="H82" s="366"/>
      <c r="I82" s="325"/>
      <c r="J82" s="325"/>
      <c r="K82" s="325"/>
      <c r="L82" s="325"/>
      <c r="M82" s="325"/>
      <c r="N82" s="325"/>
      <c r="O82" s="325"/>
      <c r="P82" s="325"/>
      <c r="Q82" s="325"/>
      <c r="R82" s="325"/>
      <c r="S82" s="358"/>
      <c r="T82" s="348"/>
      <c r="U82" s="332"/>
      <c r="V82" s="332"/>
      <c r="W82" s="332"/>
      <c r="X82" s="332"/>
      <c r="Y82" s="333"/>
      <c r="Z82" s="348"/>
      <c r="AA82" s="332"/>
      <c r="AB82" s="332"/>
      <c r="AC82" s="332"/>
      <c r="AD82" s="332"/>
      <c r="AE82" s="333"/>
      <c r="AF82" s="360"/>
      <c r="AG82" s="361"/>
      <c r="AH82" s="361"/>
      <c r="AI82" s="361"/>
      <c r="AJ82" s="361"/>
      <c r="AK82" s="362"/>
      <c r="AL82" s="348"/>
      <c r="AM82" s="332"/>
      <c r="AN82" s="332"/>
      <c r="AO82" s="332"/>
      <c r="AP82" s="332"/>
      <c r="AQ82" s="333"/>
      <c r="AR82" s="323"/>
      <c r="AS82" s="323"/>
      <c r="AT82" s="323"/>
      <c r="AU82" s="323"/>
      <c r="AV82" s="323"/>
      <c r="AW82" s="323"/>
      <c r="AX82" s="323"/>
      <c r="AY82" s="323"/>
      <c r="AZ82" s="323"/>
      <c r="BA82" s="323"/>
      <c r="BB82" s="323"/>
      <c r="BC82" s="323"/>
      <c r="BD82" s="323"/>
      <c r="BE82" s="323"/>
      <c r="BF82" s="323"/>
      <c r="BG82" s="323"/>
      <c r="BH82" s="323"/>
      <c r="BI82" s="323"/>
      <c r="BJ82" s="323"/>
      <c r="BK82" s="323"/>
      <c r="BL82" s="323"/>
      <c r="BM82" s="323"/>
      <c r="BN82" s="323"/>
      <c r="BO82" s="323"/>
    </row>
    <row r="83" spans="1:68" s="14" customFormat="1" ht="95.25" customHeight="1" thickBot="1">
      <c r="A83" s="338"/>
      <c r="B83" s="341"/>
      <c r="C83" s="344"/>
      <c r="D83" s="347"/>
      <c r="E83" s="347"/>
      <c r="F83" s="347"/>
      <c r="G83" s="356"/>
      <c r="H83" s="367"/>
      <c r="I83" s="326"/>
      <c r="J83" s="326"/>
      <c r="K83" s="326"/>
      <c r="L83" s="326"/>
      <c r="M83" s="326"/>
      <c r="N83" s="326"/>
      <c r="O83" s="326"/>
      <c r="P83" s="326"/>
      <c r="Q83" s="326"/>
      <c r="R83" s="326"/>
      <c r="S83" s="359"/>
      <c r="T83" s="77" t="s">
        <v>115</v>
      </c>
      <c r="U83" s="78" t="s">
        <v>116</v>
      </c>
      <c r="V83" s="78" t="s">
        <v>117</v>
      </c>
      <c r="W83" s="78" t="s">
        <v>118</v>
      </c>
      <c r="X83" s="78" t="s">
        <v>119</v>
      </c>
      <c r="Y83" s="79" t="s">
        <v>120</v>
      </c>
      <c r="Z83" s="77" t="s">
        <v>115</v>
      </c>
      <c r="AA83" s="78" t="s">
        <v>116</v>
      </c>
      <c r="AB83" s="78" t="s">
        <v>117</v>
      </c>
      <c r="AC83" s="78" t="s">
        <v>118</v>
      </c>
      <c r="AD83" s="78" t="s">
        <v>119</v>
      </c>
      <c r="AE83" s="79" t="s">
        <v>120</v>
      </c>
      <c r="AF83" s="80" t="s">
        <v>115</v>
      </c>
      <c r="AG83" s="78" t="s">
        <v>116</v>
      </c>
      <c r="AH83" s="78" t="s">
        <v>117</v>
      </c>
      <c r="AI83" s="78" t="s">
        <v>118</v>
      </c>
      <c r="AJ83" s="78" t="s">
        <v>119</v>
      </c>
      <c r="AK83" s="81" t="s">
        <v>120</v>
      </c>
      <c r="AL83" s="77" t="s">
        <v>115</v>
      </c>
      <c r="AM83" s="78" t="s">
        <v>116</v>
      </c>
      <c r="AN83" s="78" t="s">
        <v>117</v>
      </c>
      <c r="AO83" s="78" t="s">
        <v>118</v>
      </c>
      <c r="AP83" s="78" t="s">
        <v>119</v>
      </c>
      <c r="AQ83" s="79" t="s">
        <v>120</v>
      </c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</row>
    <row r="84" spans="1:68" s="14" customFormat="1" ht="13.5" thickBot="1">
      <c r="A84" s="82">
        <v>1</v>
      </c>
      <c r="B84" s="83">
        <v>2</v>
      </c>
      <c r="C84" s="84">
        <v>3</v>
      </c>
      <c r="D84" s="85">
        <v>4</v>
      </c>
      <c r="E84" s="85">
        <v>5</v>
      </c>
      <c r="F84" s="85">
        <v>6</v>
      </c>
      <c r="G84" s="86">
        <v>7</v>
      </c>
      <c r="H84" s="87">
        <v>8</v>
      </c>
      <c r="I84" s="87">
        <v>9</v>
      </c>
      <c r="J84" s="87">
        <v>10</v>
      </c>
      <c r="K84" s="87">
        <v>11</v>
      </c>
      <c r="L84" s="87">
        <v>12</v>
      </c>
      <c r="M84" s="87">
        <v>13</v>
      </c>
      <c r="N84" s="87">
        <v>14</v>
      </c>
      <c r="O84" s="87">
        <v>15</v>
      </c>
      <c r="P84" s="87">
        <v>16</v>
      </c>
      <c r="Q84" s="87">
        <v>17</v>
      </c>
      <c r="R84" s="87">
        <v>18</v>
      </c>
      <c r="S84" s="87">
        <v>19</v>
      </c>
      <c r="T84" s="87">
        <v>20</v>
      </c>
      <c r="U84" s="87">
        <v>21</v>
      </c>
      <c r="V84" s="87">
        <v>22</v>
      </c>
      <c r="W84" s="87">
        <v>23</v>
      </c>
      <c r="X84" s="87">
        <v>24</v>
      </c>
      <c r="Y84" s="87">
        <v>25</v>
      </c>
      <c r="Z84" s="87">
        <v>26</v>
      </c>
      <c r="AA84" s="87">
        <v>27</v>
      </c>
      <c r="AB84" s="87">
        <v>28</v>
      </c>
      <c r="AC84" s="87">
        <v>29</v>
      </c>
      <c r="AD84" s="87">
        <v>30</v>
      </c>
      <c r="AE84" s="87">
        <v>31</v>
      </c>
      <c r="AF84" s="87">
        <v>32</v>
      </c>
      <c r="AG84" s="87">
        <v>33</v>
      </c>
      <c r="AH84" s="87">
        <v>34</v>
      </c>
      <c r="AI84" s="87">
        <v>35</v>
      </c>
      <c r="AJ84" s="87">
        <v>36</v>
      </c>
      <c r="AK84" s="87">
        <v>37</v>
      </c>
      <c r="AL84" s="87">
        <v>38</v>
      </c>
      <c r="AM84" s="87">
        <v>39</v>
      </c>
      <c r="AN84" s="87">
        <v>40</v>
      </c>
      <c r="AO84" s="87">
        <v>41</v>
      </c>
      <c r="AP84" s="87">
        <v>42</v>
      </c>
      <c r="AQ84" s="87">
        <v>43</v>
      </c>
    </row>
    <row r="85" spans="1:68" s="14" customFormat="1" ht="17.25" customHeight="1" thickBot="1">
      <c r="A85" s="88" t="s">
        <v>121</v>
      </c>
      <c r="B85" s="89" t="s">
        <v>122</v>
      </c>
      <c r="C85" s="363"/>
      <c r="D85" s="311"/>
      <c r="E85" s="311"/>
      <c r="F85" s="364"/>
      <c r="G85" s="86"/>
      <c r="H85" s="87">
        <f>SUM(H86:H106)</f>
        <v>1476</v>
      </c>
      <c r="I85" s="87">
        <f>SUM(I86:I99)</f>
        <v>180</v>
      </c>
      <c r="J85" s="87">
        <f t="shared" ref="J85:S85" si="0">SUM(J86:J106)</f>
        <v>1476</v>
      </c>
      <c r="K85" s="87">
        <f t="shared" si="0"/>
        <v>0</v>
      </c>
      <c r="L85" s="87">
        <f t="shared" si="0"/>
        <v>36</v>
      </c>
      <c r="M85" s="87">
        <f t="shared" si="0"/>
        <v>1384</v>
      </c>
      <c r="N85" s="87">
        <f t="shared" si="0"/>
        <v>648</v>
      </c>
      <c r="O85" s="87">
        <f t="shared" si="0"/>
        <v>736</v>
      </c>
      <c r="P85" s="87">
        <f t="shared" si="0"/>
        <v>0</v>
      </c>
      <c r="Q85" s="87">
        <f t="shared" si="0"/>
        <v>0</v>
      </c>
      <c r="R85" s="87">
        <f t="shared" si="0"/>
        <v>12</v>
      </c>
      <c r="S85" s="87">
        <f t="shared" si="0"/>
        <v>44</v>
      </c>
      <c r="T85" s="310">
        <f>SUM(T86:Y106)</f>
        <v>544</v>
      </c>
      <c r="U85" s="311"/>
      <c r="V85" s="311"/>
      <c r="W85" s="311"/>
      <c r="X85" s="311"/>
      <c r="Y85" s="312"/>
      <c r="Z85" s="310">
        <f>SUM(Z86:AE106)</f>
        <v>788</v>
      </c>
      <c r="AA85" s="311"/>
      <c r="AB85" s="311"/>
      <c r="AC85" s="311"/>
      <c r="AD85" s="311"/>
      <c r="AE85" s="312"/>
      <c r="AF85" s="310">
        <f>SUM(AF86:AK106)</f>
        <v>68</v>
      </c>
      <c r="AG85" s="311"/>
      <c r="AH85" s="311"/>
      <c r="AI85" s="311"/>
      <c r="AJ85" s="311"/>
      <c r="AK85" s="312"/>
      <c r="AL85" s="310">
        <f>SUM(AL86:AQ106)</f>
        <v>76</v>
      </c>
      <c r="AM85" s="311"/>
      <c r="AN85" s="311"/>
      <c r="AO85" s="311"/>
      <c r="AP85" s="311"/>
      <c r="AQ85" s="312"/>
      <c r="AR85" s="323"/>
      <c r="AS85" s="323"/>
      <c r="AT85" s="323"/>
      <c r="AU85" s="323"/>
      <c r="AV85" s="323"/>
      <c r="AW85" s="323"/>
      <c r="AX85" s="323"/>
      <c r="AY85" s="323"/>
      <c r="AZ85" s="323"/>
      <c r="BA85" s="323"/>
      <c r="BB85" s="323"/>
      <c r="BC85" s="323"/>
      <c r="BD85" s="323"/>
      <c r="BE85" s="323"/>
      <c r="BF85" s="323"/>
      <c r="BG85" s="323"/>
      <c r="BH85" s="323"/>
      <c r="BI85" s="323"/>
      <c r="BJ85" s="323"/>
      <c r="BK85" s="323"/>
      <c r="BL85" s="323"/>
      <c r="BM85" s="323"/>
      <c r="BN85" s="323"/>
      <c r="BO85" s="323"/>
    </row>
    <row r="86" spans="1:68">
      <c r="A86" s="90" t="s">
        <v>123</v>
      </c>
      <c r="B86" s="91" t="s">
        <v>124</v>
      </c>
      <c r="C86" s="92"/>
      <c r="D86" s="68">
        <v>2</v>
      </c>
      <c r="E86" s="68"/>
      <c r="F86" s="93"/>
      <c r="G86" s="94"/>
      <c r="H86" s="95">
        <f t="shared" ref="H86:H99" si="1">L86+M86+P86+Q86+R86+S86</f>
        <v>80</v>
      </c>
      <c r="I86" s="95">
        <v>0</v>
      </c>
      <c r="J86" s="68">
        <f t="shared" ref="J86:J99" si="2">H86-K86</f>
        <v>80</v>
      </c>
      <c r="K86" s="68">
        <v>0</v>
      </c>
      <c r="L86" s="68">
        <f t="shared" ref="L86:L99" si="3">W86+AC86+AI86+AO86+AU86+BA86+BG86+BM86</f>
        <v>2</v>
      </c>
      <c r="M86" s="68">
        <f t="shared" ref="M86:M99" si="4">N86+O86</f>
        <v>70</v>
      </c>
      <c r="N86" s="68">
        <f t="shared" ref="N86:N99" si="5">T86+Z86+AF86+AL86+AR86+AX86+BD86+BJ86</f>
        <v>36</v>
      </c>
      <c r="O86" s="68">
        <f t="shared" ref="O86:O99" si="6">U86+AA86+AG86+AM86+AS86+AY86+BE86+BK86-P86</f>
        <v>34</v>
      </c>
      <c r="P86" s="68">
        <v>0</v>
      </c>
      <c r="Q86" s="68">
        <f t="shared" ref="Q86:Q99" si="7">V86+AB86+AH86+AN86+AT86+AZ86+BF86+BL86</f>
        <v>0</v>
      </c>
      <c r="R86" s="68">
        <f t="shared" ref="R86:R99" si="8">X86+AD86+AJ86+AP86+AV86+BB86+BH86+BN86</f>
        <v>2</v>
      </c>
      <c r="S86" s="96">
        <f t="shared" ref="S86:S99" si="9">Y86+AE86+AK86+AQ86+AW86+BC86+BI86+BO86</f>
        <v>6</v>
      </c>
      <c r="T86" s="92">
        <v>24</v>
      </c>
      <c r="U86" s="68">
        <v>10</v>
      </c>
      <c r="V86" s="68"/>
      <c r="W86" s="68"/>
      <c r="X86" s="68"/>
      <c r="Y86" s="69"/>
      <c r="Z86" s="92">
        <v>12</v>
      </c>
      <c r="AA86" s="68">
        <v>24</v>
      </c>
      <c r="AB86" s="68"/>
      <c r="AC86" s="68">
        <v>2</v>
      </c>
      <c r="AD86" s="68">
        <v>2</v>
      </c>
      <c r="AE86" s="69">
        <v>6</v>
      </c>
      <c r="AF86" s="95"/>
      <c r="AG86" s="68"/>
      <c r="AH86" s="68"/>
      <c r="AI86" s="68"/>
      <c r="AJ86" s="68"/>
      <c r="AK86" s="96"/>
      <c r="AL86" s="92"/>
      <c r="AM86" s="68"/>
      <c r="AN86" s="68"/>
      <c r="AO86" s="68"/>
      <c r="AP86" s="68"/>
      <c r="AQ86" s="69"/>
    </row>
    <row r="87" spans="1:68">
      <c r="A87" s="90" t="s">
        <v>125</v>
      </c>
      <c r="B87" s="91" t="s">
        <v>126</v>
      </c>
      <c r="C87" s="92"/>
      <c r="D87" s="68"/>
      <c r="E87" s="68">
        <v>2</v>
      </c>
      <c r="F87" s="93"/>
      <c r="G87" s="94"/>
      <c r="H87" s="97">
        <f t="shared" si="1"/>
        <v>108</v>
      </c>
      <c r="I87" s="95">
        <v>0</v>
      </c>
      <c r="J87" s="68">
        <f t="shared" si="2"/>
        <v>108</v>
      </c>
      <c r="K87" s="98">
        <v>0</v>
      </c>
      <c r="L87" s="98">
        <f t="shared" si="3"/>
        <v>2</v>
      </c>
      <c r="M87" s="98">
        <f t="shared" si="4"/>
        <v>104</v>
      </c>
      <c r="N87" s="98">
        <f t="shared" si="5"/>
        <v>52</v>
      </c>
      <c r="O87" s="68">
        <f t="shared" si="6"/>
        <v>52</v>
      </c>
      <c r="P87" s="98">
        <v>0</v>
      </c>
      <c r="Q87" s="98">
        <f t="shared" si="7"/>
        <v>0</v>
      </c>
      <c r="R87" s="98">
        <f t="shared" si="8"/>
        <v>0</v>
      </c>
      <c r="S87" s="99">
        <f t="shared" si="9"/>
        <v>2</v>
      </c>
      <c r="T87" s="92">
        <v>18</v>
      </c>
      <c r="U87" s="68">
        <v>16</v>
      </c>
      <c r="V87" s="68"/>
      <c r="W87" s="68"/>
      <c r="X87" s="68"/>
      <c r="Y87" s="69"/>
      <c r="Z87" s="92">
        <v>34</v>
      </c>
      <c r="AA87" s="68">
        <v>36</v>
      </c>
      <c r="AB87" s="68"/>
      <c r="AC87" s="68">
        <v>2</v>
      </c>
      <c r="AD87" s="68"/>
      <c r="AE87" s="69">
        <v>2</v>
      </c>
      <c r="AF87" s="95"/>
      <c r="AG87" s="68"/>
      <c r="AH87" s="68"/>
      <c r="AI87" s="68"/>
      <c r="AJ87" s="68"/>
      <c r="AK87" s="96"/>
      <c r="AL87" s="92"/>
      <c r="AM87" s="68"/>
      <c r="AN87" s="68"/>
      <c r="AO87" s="68"/>
      <c r="AP87" s="68"/>
      <c r="AQ87" s="69"/>
    </row>
    <row r="88" spans="1:68" ht="13.5" customHeight="1">
      <c r="A88" s="90" t="s">
        <v>127</v>
      </c>
      <c r="B88" s="91" t="s">
        <v>128</v>
      </c>
      <c r="C88" s="100"/>
      <c r="D88" s="98">
        <v>2</v>
      </c>
      <c r="E88" s="98"/>
      <c r="F88" s="101"/>
      <c r="G88" s="102"/>
      <c r="H88" s="97">
        <f t="shared" si="1"/>
        <v>314</v>
      </c>
      <c r="I88" s="95">
        <v>42</v>
      </c>
      <c r="J88" s="68">
        <f t="shared" si="2"/>
        <v>314</v>
      </c>
      <c r="K88" s="98">
        <v>0</v>
      </c>
      <c r="L88" s="98">
        <f t="shared" si="3"/>
        <v>6</v>
      </c>
      <c r="M88" s="98">
        <f t="shared" si="4"/>
        <v>298</v>
      </c>
      <c r="N88" s="98">
        <f t="shared" si="5"/>
        <v>154</v>
      </c>
      <c r="O88" s="68">
        <f t="shared" si="6"/>
        <v>144</v>
      </c>
      <c r="P88" s="98">
        <v>0</v>
      </c>
      <c r="Q88" s="98">
        <f t="shared" si="7"/>
        <v>0</v>
      </c>
      <c r="R88" s="98">
        <f t="shared" si="8"/>
        <v>4</v>
      </c>
      <c r="S88" s="99">
        <f t="shared" si="9"/>
        <v>6</v>
      </c>
      <c r="T88" s="100">
        <v>78</v>
      </c>
      <c r="U88" s="98">
        <v>34</v>
      </c>
      <c r="V88" s="98"/>
      <c r="W88" s="98">
        <v>2</v>
      </c>
      <c r="X88" s="98"/>
      <c r="Y88" s="103"/>
      <c r="Z88" s="100">
        <v>76</v>
      </c>
      <c r="AA88" s="98">
        <v>110</v>
      </c>
      <c r="AB88" s="98"/>
      <c r="AC88" s="98">
        <v>4</v>
      </c>
      <c r="AD88" s="98">
        <v>4</v>
      </c>
      <c r="AE88" s="103">
        <v>6</v>
      </c>
      <c r="AF88" s="97"/>
      <c r="AG88" s="98"/>
      <c r="AH88" s="98"/>
      <c r="AI88" s="98"/>
      <c r="AJ88" s="98"/>
      <c r="AK88" s="99"/>
      <c r="AL88" s="100"/>
      <c r="AM88" s="98"/>
      <c r="AN88" s="98"/>
      <c r="AO88" s="98"/>
      <c r="AP88" s="98"/>
      <c r="AQ88" s="103"/>
      <c r="BP88" s="1"/>
    </row>
    <row r="89" spans="1:68" ht="12" customHeight="1">
      <c r="A89" s="90" t="s">
        <v>129</v>
      </c>
      <c r="B89" s="91" t="s">
        <v>130</v>
      </c>
      <c r="C89" s="100"/>
      <c r="D89" s="98"/>
      <c r="E89" s="98">
        <v>2</v>
      </c>
      <c r="F89" s="101"/>
      <c r="G89" s="102"/>
      <c r="H89" s="97">
        <f t="shared" si="1"/>
        <v>72</v>
      </c>
      <c r="I89" s="95">
        <v>0</v>
      </c>
      <c r="J89" s="68">
        <f t="shared" si="2"/>
        <v>72</v>
      </c>
      <c r="K89" s="98">
        <v>0</v>
      </c>
      <c r="L89" s="98">
        <f t="shared" si="3"/>
        <v>2</v>
      </c>
      <c r="M89" s="98">
        <f t="shared" si="4"/>
        <v>68</v>
      </c>
      <c r="N89" s="98">
        <f t="shared" si="5"/>
        <v>0</v>
      </c>
      <c r="O89" s="68">
        <f t="shared" si="6"/>
        <v>68</v>
      </c>
      <c r="P89" s="98">
        <v>0</v>
      </c>
      <c r="Q89" s="98">
        <f t="shared" si="7"/>
        <v>0</v>
      </c>
      <c r="R89" s="98">
        <f t="shared" si="8"/>
        <v>0</v>
      </c>
      <c r="S89" s="99">
        <f t="shared" si="9"/>
        <v>2</v>
      </c>
      <c r="T89" s="100"/>
      <c r="U89" s="98">
        <v>34</v>
      </c>
      <c r="V89" s="98"/>
      <c r="W89" s="98"/>
      <c r="X89" s="98"/>
      <c r="Y89" s="103"/>
      <c r="Z89" s="100"/>
      <c r="AA89" s="98">
        <v>34</v>
      </c>
      <c r="AB89" s="98"/>
      <c r="AC89" s="98">
        <v>2</v>
      </c>
      <c r="AD89" s="98"/>
      <c r="AE89" s="103">
        <v>2</v>
      </c>
      <c r="AF89" s="97"/>
      <c r="AG89" s="98"/>
      <c r="AH89" s="98"/>
      <c r="AI89" s="98"/>
      <c r="AJ89" s="98"/>
      <c r="AK89" s="99"/>
      <c r="AL89" s="100"/>
      <c r="AM89" s="98"/>
      <c r="AN89" s="98"/>
      <c r="AO89" s="98"/>
      <c r="AP89" s="98"/>
      <c r="AQ89" s="103"/>
      <c r="BP89" s="1"/>
    </row>
    <row r="90" spans="1:68" ht="12.75">
      <c r="A90" s="90" t="s">
        <v>131</v>
      </c>
      <c r="B90" s="91" t="s">
        <v>132</v>
      </c>
      <c r="C90" s="100"/>
      <c r="D90" s="98">
        <v>2</v>
      </c>
      <c r="E90" s="98"/>
      <c r="F90" s="101"/>
      <c r="G90" s="102"/>
      <c r="H90" s="97">
        <f t="shared" si="1"/>
        <v>116</v>
      </c>
      <c r="I90" s="95">
        <v>52</v>
      </c>
      <c r="J90" s="68">
        <f t="shared" si="2"/>
        <v>116</v>
      </c>
      <c r="K90" s="98">
        <v>0</v>
      </c>
      <c r="L90" s="98">
        <f t="shared" si="3"/>
        <v>2</v>
      </c>
      <c r="M90" s="98">
        <f t="shared" si="4"/>
        <v>106</v>
      </c>
      <c r="N90" s="98">
        <f t="shared" si="5"/>
        <v>26</v>
      </c>
      <c r="O90" s="68">
        <f t="shared" si="6"/>
        <v>80</v>
      </c>
      <c r="P90" s="98">
        <v>0</v>
      </c>
      <c r="Q90" s="98">
        <f t="shared" si="7"/>
        <v>0</v>
      </c>
      <c r="R90" s="98">
        <f t="shared" si="8"/>
        <v>2</v>
      </c>
      <c r="S90" s="99">
        <f t="shared" si="9"/>
        <v>6</v>
      </c>
      <c r="T90" s="100">
        <v>12</v>
      </c>
      <c r="U90" s="98">
        <v>38</v>
      </c>
      <c r="V90" s="98"/>
      <c r="W90" s="98"/>
      <c r="X90" s="98"/>
      <c r="Y90" s="103"/>
      <c r="Z90" s="100">
        <v>14</v>
      </c>
      <c r="AA90" s="98">
        <v>42</v>
      </c>
      <c r="AB90" s="98"/>
      <c r="AC90" s="98">
        <v>2</v>
      </c>
      <c r="AD90" s="98">
        <v>2</v>
      </c>
      <c r="AE90" s="103">
        <v>6</v>
      </c>
      <c r="AF90" s="97"/>
      <c r="AG90" s="98"/>
      <c r="AH90" s="98"/>
      <c r="AI90" s="98"/>
      <c r="AJ90" s="98"/>
      <c r="AK90" s="99"/>
      <c r="AL90" s="100"/>
      <c r="AM90" s="98"/>
      <c r="AN90" s="98"/>
      <c r="AO90" s="98"/>
      <c r="AP90" s="98"/>
      <c r="AQ90" s="103"/>
      <c r="BP90" s="1"/>
    </row>
    <row r="91" spans="1:68" ht="12" customHeight="1">
      <c r="A91" s="90" t="s">
        <v>133</v>
      </c>
      <c r="B91" s="91" t="s">
        <v>134</v>
      </c>
      <c r="C91" s="100"/>
      <c r="D91" s="98">
        <v>2</v>
      </c>
      <c r="E91" s="98"/>
      <c r="F91" s="101"/>
      <c r="G91" s="102"/>
      <c r="H91" s="97">
        <f t="shared" si="1"/>
        <v>190</v>
      </c>
      <c r="I91" s="95">
        <v>76</v>
      </c>
      <c r="J91" s="68">
        <f t="shared" si="2"/>
        <v>190</v>
      </c>
      <c r="K91" s="98">
        <v>0</v>
      </c>
      <c r="L91" s="98">
        <f t="shared" si="3"/>
        <v>6</v>
      </c>
      <c r="M91" s="98">
        <f t="shared" si="4"/>
        <v>174</v>
      </c>
      <c r="N91" s="98">
        <f t="shared" si="5"/>
        <v>112</v>
      </c>
      <c r="O91" s="68">
        <f t="shared" si="6"/>
        <v>62</v>
      </c>
      <c r="P91" s="98">
        <v>0</v>
      </c>
      <c r="Q91" s="98">
        <f t="shared" si="7"/>
        <v>0</v>
      </c>
      <c r="R91" s="98">
        <f t="shared" si="8"/>
        <v>4</v>
      </c>
      <c r="S91" s="99">
        <f t="shared" si="9"/>
        <v>6</v>
      </c>
      <c r="T91" s="100">
        <v>66</v>
      </c>
      <c r="U91" s="98">
        <v>16</v>
      </c>
      <c r="V91" s="98"/>
      <c r="W91" s="98">
        <v>2</v>
      </c>
      <c r="X91" s="98"/>
      <c r="Y91" s="103"/>
      <c r="Z91" s="100">
        <v>46</v>
      </c>
      <c r="AA91" s="98">
        <v>46</v>
      </c>
      <c r="AB91" s="98"/>
      <c r="AC91" s="98">
        <v>4</v>
      </c>
      <c r="AD91" s="98">
        <v>4</v>
      </c>
      <c r="AE91" s="103">
        <v>6</v>
      </c>
      <c r="AF91" s="97"/>
      <c r="AG91" s="98"/>
      <c r="AH91" s="98"/>
      <c r="AI91" s="98"/>
      <c r="AJ91" s="98"/>
      <c r="AK91" s="99"/>
      <c r="AL91" s="100"/>
      <c r="AM91" s="98"/>
      <c r="AN91" s="98"/>
      <c r="AO91" s="98"/>
      <c r="AP91" s="98"/>
      <c r="AQ91" s="103"/>
      <c r="BP91" s="1"/>
    </row>
    <row r="92" spans="1:68" ht="12.75">
      <c r="A92" s="90" t="s">
        <v>135</v>
      </c>
      <c r="B92" s="91" t="s">
        <v>136</v>
      </c>
      <c r="C92" s="100"/>
      <c r="D92" s="98"/>
      <c r="E92" s="98">
        <v>2</v>
      </c>
      <c r="F92" s="101"/>
      <c r="G92" s="102"/>
      <c r="H92" s="97">
        <f t="shared" si="1"/>
        <v>72</v>
      </c>
      <c r="I92" s="95">
        <v>6</v>
      </c>
      <c r="J92" s="68">
        <f t="shared" si="2"/>
        <v>72</v>
      </c>
      <c r="K92" s="98">
        <v>0</v>
      </c>
      <c r="L92" s="98">
        <f t="shared" si="3"/>
        <v>2</v>
      </c>
      <c r="M92" s="98">
        <f t="shared" si="4"/>
        <v>68</v>
      </c>
      <c r="N92" s="98">
        <f t="shared" si="5"/>
        <v>32</v>
      </c>
      <c r="O92" s="68">
        <f t="shared" si="6"/>
        <v>36</v>
      </c>
      <c r="P92" s="98">
        <v>0</v>
      </c>
      <c r="Q92" s="98">
        <f t="shared" si="7"/>
        <v>0</v>
      </c>
      <c r="R92" s="98">
        <f t="shared" si="8"/>
        <v>0</v>
      </c>
      <c r="S92" s="99">
        <f t="shared" si="9"/>
        <v>2</v>
      </c>
      <c r="T92" s="100">
        <v>18</v>
      </c>
      <c r="U92" s="98">
        <v>16</v>
      </c>
      <c r="V92" s="98"/>
      <c r="W92" s="98"/>
      <c r="X92" s="98"/>
      <c r="Y92" s="103"/>
      <c r="Z92" s="100">
        <v>14</v>
      </c>
      <c r="AA92" s="98">
        <v>20</v>
      </c>
      <c r="AB92" s="98"/>
      <c r="AC92" s="98">
        <v>2</v>
      </c>
      <c r="AD92" s="98"/>
      <c r="AE92" s="103">
        <v>2</v>
      </c>
      <c r="AF92" s="97"/>
      <c r="AG92" s="98"/>
      <c r="AH92" s="98"/>
      <c r="AI92" s="98"/>
      <c r="AJ92" s="98"/>
      <c r="AK92" s="99"/>
      <c r="AL92" s="100"/>
      <c r="AM92" s="98"/>
      <c r="AN92" s="98"/>
      <c r="AO92" s="98"/>
      <c r="AP92" s="98"/>
      <c r="AQ92" s="103"/>
      <c r="BP92" s="1"/>
    </row>
    <row r="93" spans="1:68" ht="12.75">
      <c r="A93" s="90" t="s">
        <v>137</v>
      </c>
      <c r="B93" s="91" t="s">
        <v>138</v>
      </c>
      <c r="C93" s="100"/>
      <c r="D93" s="98"/>
      <c r="E93" s="98">
        <v>2</v>
      </c>
      <c r="F93" s="101"/>
      <c r="G93" s="102"/>
      <c r="H93" s="97">
        <f t="shared" si="1"/>
        <v>72</v>
      </c>
      <c r="I93" s="95">
        <v>0</v>
      </c>
      <c r="J93" s="68">
        <f t="shared" si="2"/>
        <v>72</v>
      </c>
      <c r="K93" s="98">
        <v>0</v>
      </c>
      <c r="L93" s="98">
        <f t="shared" si="3"/>
        <v>2</v>
      </c>
      <c r="M93" s="98">
        <f t="shared" si="4"/>
        <v>68</v>
      </c>
      <c r="N93" s="98">
        <f t="shared" si="5"/>
        <v>40</v>
      </c>
      <c r="O93" s="68">
        <f t="shared" si="6"/>
        <v>28</v>
      </c>
      <c r="P93" s="98">
        <v>0</v>
      </c>
      <c r="Q93" s="98">
        <f t="shared" si="7"/>
        <v>0</v>
      </c>
      <c r="R93" s="98">
        <f t="shared" si="8"/>
        <v>0</v>
      </c>
      <c r="S93" s="99">
        <f t="shared" si="9"/>
        <v>2</v>
      </c>
      <c r="T93" s="100">
        <v>22</v>
      </c>
      <c r="U93" s="98">
        <v>12</v>
      </c>
      <c r="V93" s="98"/>
      <c r="W93" s="98"/>
      <c r="X93" s="98"/>
      <c r="Y93" s="103"/>
      <c r="Z93" s="100">
        <v>18</v>
      </c>
      <c r="AA93" s="98">
        <v>16</v>
      </c>
      <c r="AB93" s="98"/>
      <c r="AC93" s="98">
        <v>2</v>
      </c>
      <c r="AD93" s="98"/>
      <c r="AE93" s="103">
        <v>2</v>
      </c>
      <c r="AF93" s="97"/>
      <c r="AG93" s="98"/>
      <c r="AH93" s="98"/>
      <c r="AI93" s="98"/>
      <c r="AJ93" s="98"/>
      <c r="AK93" s="99"/>
      <c r="AL93" s="100"/>
      <c r="AM93" s="98"/>
      <c r="AN93" s="98"/>
      <c r="AO93" s="98"/>
      <c r="AP93" s="98"/>
      <c r="AQ93" s="103"/>
      <c r="BP93" s="1"/>
    </row>
    <row r="94" spans="1:68" ht="12.75">
      <c r="A94" s="90" t="s">
        <v>139</v>
      </c>
      <c r="B94" s="91" t="s">
        <v>140</v>
      </c>
      <c r="C94" s="100"/>
      <c r="D94" s="98"/>
      <c r="E94" s="98">
        <v>2</v>
      </c>
      <c r="F94" s="101"/>
      <c r="G94" s="102"/>
      <c r="H94" s="97">
        <f t="shared" si="1"/>
        <v>136</v>
      </c>
      <c r="I94" s="95">
        <v>0</v>
      </c>
      <c r="J94" s="68">
        <f t="shared" si="2"/>
        <v>136</v>
      </c>
      <c r="K94" s="98">
        <v>0</v>
      </c>
      <c r="L94" s="98">
        <f t="shared" si="3"/>
        <v>4</v>
      </c>
      <c r="M94" s="98">
        <f t="shared" si="4"/>
        <v>130</v>
      </c>
      <c r="N94" s="98">
        <f t="shared" si="5"/>
        <v>80</v>
      </c>
      <c r="O94" s="68">
        <f t="shared" si="6"/>
        <v>50</v>
      </c>
      <c r="P94" s="98">
        <v>0</v>
      </c>
      <c r="Q94" s="98">
        <f t="shared" si="7"/>
        <v>0</v>
      </c>
      <c r="R94" s="98">
        <f t="shared" si="8"/>
        <v>0</v>
      </c>
      <c r="S94" s="99">
        <f t="shared" si="9"/>
        <v>2</v>
      </c>
      <c r="T94" s="100">
        <v>36</v>
      </c>
      <c r="U94" s="98">
        <v>16</v>
      </c>
      <c r="V94" s="98"/>
      <c r="W94" s="98">
        <v>2</v>
      </c>
      <c r="X94" s="98"/>
      <c r="Y94" s="103"/>
      <c r="Z94" s="100">
        <v>44</v>
      </c>
      <c r="AA94" s="98">
        <v>34</v>
      </c>
      <c r="AB94" s="98"/>
      <c r="AC94" s="98">
        <v>2</v>
      </c>
      <c r="AD94" s="98"/>
      <c r="AE94" s="103">
        <v>2</v>
      </c>
      <c r="AF94" s="97"/>
      <c r="AG94" s="98"/>
      <c r="AH94" s="98"/>
      <c r="AI94" s="98"/>
      <c r="AJ94" s="98"/>
      <c r="AK94" s="99"/>
      <c r="AL94" s="100"/>
      <c r="AM94" s="98"/>
      <c r="AN94" s="98"/>
      <c r="AO94" s="98"/>
      <c r="AP94" s="98"/>
      <c r="AQ94" s="103"/>
      <c r="BP94" s="1"/>
    </row>
    <row r="95" spans="1:68" ht="12.75">
      <c r="A95" s="90" t="s">
        <v>141</v>
      </c>
      <c r="B95" s="91" t="s">
        <v>142</v>
      </c>
      <c r="C95" s="100"/>
      <c r="D95" s="98"/>
      <c r="E95" s="98">
        <v>4</v>
      </c>
      <c r="F95" s="101"/>
      <c r="G95" s="102"/>
      <c r="H95" s="97">
        <f t="shared" si="1"/>
        <v>72</v>
      </c>
      <c r="I95" s="95">
        <v>0</v>
      </c>
      <c r="J95" s="68">
        <f t="shared" si="2"/>
        <v>72</v>
      </c>
      <c r="K95" s="98">
        <v>0</v>
      </c>
      <c r="L95" s="98">
        <f t="shared" si="3"/>
        <v>2</v>
      </c>
      <c r="M95" s="98">
        <f t="shared" si="4"/>
        <v>68</v>
      </c>
      <c r="N95" s="98">
        <f t="shared" si="5"/>
        <v>36</v>
      </c>
      <c r="O95" s="68">
        <f t="shared" si="6"/>
        <v>32</v>
      </c>
      <c r="P95" s="98">
        <v>0</v>
      </c>
      <c r="Q95" s="98">
        <f t="shared" si="7"/>
        <v>0</v>
      </c>
      <c r="R95" s="98">
        <f t="shared" si="8"/>
        <v>0</v>
      </c>
      <c r="S95" s="99">
        <f t="shared" si="9"/>
        <v>2</v>
      </c>
      <c r="T95" s="100"/>
      <c r="U95" s="98"/>
      <c r="V95" s="98"/>
      <c r="W95" s="98"/>
      <c r="X95" s="98"/>
      <c r="Y95" s="103"/>
      <c r="Z95" s="100"/>
      <c r="AA95" s="98"/>
      <c r="AB95" s="98"/>
      <c r="AC95" s="98"/>
      <c r="AD95" s="98"/>
      <c r="AE95" s="103"/>
      <c r="AF95" s="97">
        <v>18</v>
      </c>
      <c r="AG95" s="98">
        <v>16</v>
      </c>
      <c r="AH95" s="98"/>
      <c r="AI95" s="98"/>
      <c r="AJ95" s="98"/>
      <c r="AK95" s="99"/>
      <c r="AL95" s="100">
        <v>18</v>
      </c>
      <c r="AM95" s="98">
        <v>16</v>
      </c>
      <c r="AN95" s="98"/>
      <c r="AO95" s="98">
        <v>2</v>
      </c>
      <c r="AP95" s="98"/>
      <c r="AQ95" s="103">
        <v>2</v>
      </c>
      <c r="BP95" s="1"/>
    </row>
    <row r="96" spans="1:68" ht="12.75">
      <c r="A96" s="90" t="s">
        <v>143</v>
      </c>
      <c r="B96" s="91" t="s">
        <v>144</v>
      </c>
      <c r="C96" s="100"/>
      <c r="D96" s="98"/>
      <c r="E96" s="98">
        <v>4</v>
      </c>
      <c r="F96" s="101"/>
      <c r="G96" s="102"/>
      <c r="H96" s="97">
        <f t="shared" si="1"/>
        <v>72</v>
      </c>
      <c r="I96" s="95">
        <v>0</v>
      </c>
      <c r="J96" s="68">
        <f t="shared" si="2"/>
        <v>72</v>
      </c>
      <c r="K96" s="98">
        <v>0</v>
      </c>
      <c r="L96" s="98">
        <f t="shared" si="3"/>
        <v>2</v>
      </c>
      <c r="M96" s="98">
        <f t="shared" si="4"/>
        <v>68</v>
      </c>
      <c r="N96" s="98">
        <f t="shared" si="5"/>
        <v>42</v>
      </c>
      <c r="O96" s="68">
        <f t="shared" si="6"/>
        <v>26</v>
      </c>
      <c r="P96" s="98">
        <v>0</v>
      </c>
      <c r="Q96" s="98">
        <f t="shared" si="7"/>
        <v>0</v>
      </c>
      <c r="R96" s="98">
        <f t="shared" si="8"/>
        <v>0</v>
      </c>
      <c r="S96" s="99">
        <f t="shared" si="9"/>
        <v>2</v>
      </c>
      <c r="T96" s="100"/>
      <c r="U96" s="98"/>
      <c r="V96" s="98"/>
      <c r="W96" s="98"/>
      <c r="X96" s="98"/>
      <c r="Y96" s="103"/>
      <c r="Z96" s="100"/>
      <c r="AA96" s="98"/>
      <c r="AB96" s="98"/>
      <c r="AC96" s="98"/>
      <c r="AD96" s="98"/>
      <c r="AE96" s="103"/>
      <c r="AF96" s="97">
        <v>22</v>
      </c>
      <c r="AG96" s="98">
        <v>12</v>
      </c>
      <c r="AH96" s="98"/>
      <c r="AI96" s="98"/>
      <c r="AJ96" s="98"/>
      <c r="AK96" s="99"/>
      <c r="AL96" s="100">
        <v>20</v>
      </c>
      <c r="AM96" s="98">
        <v>14</v>
      </c>
      <c r="AN96" s="98"/>
      <c r="AO96" s="98">
        <v>2</v>
      </c>
      <c r="AP96" s="98"/>
      <c r="AQ96" s="103">
        <v>2</v>
      </c>
      <c r="BP96" s="1"/>
    </row>
    <row r="97" spans="1:68" ht="12.75">
      <c r="A97" s="90" t="s">
        <v>145</v>
      </c>
      <c r="B97" s="91" t="s">
        <v>146</v>
      </c>
      <c r="C97" s="100"/>
      <c r="D97" s="98"/>
      <c r="E97" s="98">
        <v>2</v>
      </c>
      <c r="F97" s="101"/>
      <c r="G97" s="102"/>
      <c r="H97" s="97">
        <f t="shared" si="1"/>
        <v>70</v>
      </c>
      <c r="I97" s="95">
        <v>0</v>
      </c>
      <c r="J97" s="68">
        <f t="shared" si="2"/>
        <v>70</v>
      </c>
      <c r="K97" s="98">
        <v>0</v>
      </c>
      <c r="L97" s="98">
        <f t="shared" si="3"/>
        <v>0</v>
      </c>
      <c r="M97" s="98">
        <f t="shared" si="4"/>
        <v>68</v>
      </c>
      <c r="N97" s="98">
        <f t="shared" si="5"/>
        <v>12</v>
      </c>
      <c r="O97" s="68">
        <f t="shared" si="6"/>
        <v>56</v>
      </c>
      <c r="P97" s="98">
        <v>0</v>
      </c>
      <c r="Q97" s="98">
        <f t="shared" si="7"/>
        <v>0</v>
      </c>
      <c r="R97" s="98">
        <f t="shared" si="8"/>
        <v>0</v>
      </c>
      <c r="S97" s="99">
        <f t="shared" si="9"/>
        <v>2</v>
      </c>
      <c r="T97" s="100">
        <v>12</v>
      </c>
      <c r="U97" s="98">
        <v>22</v>
      </c>
      <c r="V97" s="98"/>
      <c r="W97" s="98"/>
      <c r="X97" s="98"/>
      <c r="Y97" s="103"/>
      <c r="Z97" s="100"/>
      <c r="AA97" s="98">
        <v>34</v>
      </c>
      <c r="AB97" s="98"/>
      <c r="AC97" s="98"/>
      <c r="AD97" s="98"/>
      <c r="AE97" s="103">
        <v>2</v>
      </c>
      <c r="AF97" s="97"/>
      <c r="AG97" s="98"/>
      <c r="AH97" s="98"/>
      <c r="AI97" s="98"/>
      <c r="AJ97" s="98"/>
      <c r="AK97" s="99"/>
      <c r="AL97" s="100"/>
      <c r="AM97" s="98"/>
      <c r="AN97" s="98"/>
      <c r="AO97" s="98"/>
      <c r="AP97" s="98"/>
      <c r="AQ97" s="103"/>
      <c r="BP97" s="1"/>
    </row>
    <row r="98" spans="1:68" ht="12.75">
      <c r="A98" s="90" t="s">
        <v>147</v>
      </c>
      <c r="B98" s="104" t="s">
        <v>148</v>
      </c>
      <c r="C98" s="105"/>
      <c r="D98" s="106"/>
      <c r="E98" s="106">
        <v>2</v>
      </c>
      <c r="F98" s="98"/>
      <c r="G98" s="103"/>
      <c r="H98" s="97">
        <f t="shared" si="1"/>
        <v>66</v>
      </c>
      <c r="I98" s="95">
        <v>4</v>
      </c>
      <c r="J98" s="68">
        <f t="shared" si="2"/>
        <v>66</v>
      </c>
      <c r="K98" s="98">
        <v>0</v>
      </c>
      <c r="L98" s="98">
        <f t="shared" si="3"/>
        <v>0</v>
      </c>
      <c r="M98" s="98">
        <f t="shared" si="4"/>
        <v>64</v>
      </c>
      <c r="N98" s="98">
        <f t="shared" si="5"/>
        <v>16</v>
      </c>
      <c r="O98" s="68">
        <f t="shared" si="6"/>
        <v>48</v>
      </c>
      <c r="P98" s="98">
        <v>0</v>
      </c>
      <c r="Q98" s="98">
        <f t="shared" si="7"/>
        <v>0</v>
      </c>
      <c r="R98" s="98">
        <f t="shared" si="8"/>
        <v>0</v>
      </c>
      <c r="S98" s="103">
        <f t="shared" si="9"/>
        <v>2</v>
      </c>
      <c r="T98" s="107">
        <v>6</v>
      </c>
      <c r="U98" s="106">
        <v>20</v>
      </c>
      <c r="V98" s="106"/>
      <c r="W98" s="106"/>
      <c r="X98" s="106"/>
      <c r="Y98" s="103"/>
      <c r="Z98" s="107">
        <v>10</v>
      </c>
      <c r="AA98" s="106">
        <v>28</v>
      </c>
      <c r="AB98" s="106"/>
      <c r="AC98" s="106"/>
      <c r="AD98" s="106"/>
      <c r="AE98" s="103">
        <v>2</v>
      </c>
      <c r="AF98" s="107"/>
      <c r="AG98" s="106"/>
      <c r="AH98" s="106"/>
      <c r="AI98" s="106"/>
      <c r="AJ98" s="106"/>
      <c r="AK98" s="103"/>
      <c r="AL98" s="107"/>
      <c r="AM98" s="106"/>
      <c r="AN98" s="106"/>
      <c r="AO98" s="106"/>
      <c r="AP98" s="106"/>
      <c r="AQ98" s="103"/>
      <c r="BP98" s="1"/>
    </row>
    <row r="99" spans="1:68" ht="26.25" thickBot="1">
      <c r="A99" s="90" t="s">
        <v>149</v>
      </c>
      <c r="B99" s="108" t="s">
        <v>150</v>
      </c>
      <c r="C99" s="100"/>
      <c r="D99" s="98"/>
      <c r="E99" s="98">
        <v>2</v>
      </c>
      <c r="F99" s="101"/>
      <c r="G99" s="102"/>
      <c r="H99" s="97">
        <f t="shared" si="1"/>
        <v>36</v>
      </c>
      <c r="I99" s="95">
        <v>0</v>
      </c>
      <c r="J99" s="68">
        <f t="shared" si="2"/>
        <v>36</v>
      </c>
      <c r="K99" s="98">
        <v>0</v>
      </c>
      <c r="L99" s="98">
        <f t="shared" si="3"/>
        <v>4</v>
      </c>
      <c r="M99" s="98">
        <f t="shared" si="4"/>
        <v>30</v>
      </c>
      <c r="N99" s="98">
        <f t="shared" si="5"/>
        <v>10</v>
      </c>
      <c r="O99" s="68">
        <f t="shared" si="6"/>
        <v>20</v>
      </c>
      <c r="P99" s="98">
        <v>0</v>
      </c>
      <c r="Q99" s="98">
        <f t="shared" si="7"/>
        <v>0</v>
      </c>
      <c r="R99" s="98">
        <f t="shared" si="8"/>
        <v>0</v>
      </c>
      <c r="S99" s="99">
        <f t="shared" si="9"/>
        <v>2</v>
      </c>
      <c r="T99" s="100">
        <v>10</v>
      </c>
      <c r="U99" s="98">
        <v>2</v>
      </c>
      <c r="V99" s="98"/>
      <c r="W99" s="98"/>
      <c r="X99" s="98"/>
      <c r="Y99" s="103"/>
      <c r="Z99" s="100"/>
      <c r="AA99" s="98">
        <v>18</v>
      </c>
      <c r="AB99" s="98"/>
      <c r="AC99" s="98">
        <v>4</v>
      </c>
      <c r="AD99" s="98"/>
      <c r="AE99" s="103">
        <v>2</v>
      </c>
      <c r="AF99" s="97"/>
      <c r="AG99" s="98"/>
      <c r="AH99" s="98"/>
      <c r="AI99" s="98"/>
      <c r="AJ99" s="98"/>
      <c r="AK99" s="99"/>
      <c r="AL99" s="100"/>
      <c r="AM99" s="98"/>
      <c r="AN99" s="98"/>
      <c r="AO99" s="98"/>
      <c r="AP99" s="98"/>
      <c r="AQ99" s="103"/>
      <c r="BP99" s="1"/>
    </row>
    <row r="100" spans="1:68" ht="13.5" hidden="1" thickBot="1">
      <c r="A100" s="90"/>
      <c r="B100" s="108"/>
      <c r="C100" s="100"/>
      <c r="D100" s="98"/>
      <c r="E100" s="98"/>
      <c r="F100" s="101"/>
      <c r="G100" s="102"/>
      <c r="H100" s="97"/>
      <c r="I100" s="95"/>
      <c r="J100" s="68"/>
      <c r="K100" s="98"/>
      <c r="L100" s="98"/>
      <c r="M100" s="98"/>
      <c r="N100" s="98"/>
      <c r="O100" s="68"/>
      <c r="P100" s="98"/>
      <c r="Q100" s="98"/>
      <c r="R100" s="98"/>
      <c r="S100" s="99"/>
      <c r="T100" s="100"/>
      <c r="U100" s="98"/>
      <c r="V100" s="98"/>
      <c r="W100" s="98"/>
      <c r="X100" s="98"/>
      <c r="Y100" s="103"/>
      <c r="Z100" s="100"/>
      <c r="AA100" s="98"/>
      <c r="AB100" s="98"/>
      <c r="AC100" s="98"/>
      <c r="AD100" s="98"/>
      <c r="AE100" s="103"/>
      <c r="AF100" s="97"/>
      <c r="AG100" s="98"/>
      <c r="AH100" s="98"/>
      <c r="AI100" s="98"/>
      <c r="AJ100" s="98"/>
      <c r="AK100" s="99"/>
      <c r="AL100" s="100"/>
      <c r="AM100" s="98"/>
      <c r="AN100" s="98"/>
      <c r="AO100" s="98"/>
      <c r="AP100" s="98"/>
      <c r="AQ100" s="103"/>
      <c r="BP100" s="1"/>
    </row>
    <row r="101" spans="1:68" ht="13.5" hidden="1" thickBot="1">
      <c r="A101" s="90" t="s">
        <v>151</v>
      </c>
      <c r="B101" s="109"/>
      <c r="C101" s="100"/>
      <c r="D101" s="98"/>
      <c r="E101" s="98"/>
      <c r="F101" s="101"/>
      <c r="G101" s="102"/>
      <c r="H101" s="97">
        <f t="shared" ref="H101:H106" si="10">L101+M101+P101+Q101+R101+S101</f>
        <v>0</v>
      </c>
      <c r="I101" s="95"/>
      <c r="J101" s="68">
        <f t="shared" ref="J101:J106" si="11">H101-K101</f>
        <v>0</v>
      </c>
      <c r="K101" s="98">
        <v>0</v>
      </c>
      <c r="L101" s="98">
        <f t="shared" ref="L101:L106" si="12">W101+AC101+AI101+AO101+AU101+BA101+BG101+BM101</f>
        <v>0</v>
      </c>
      <c r="M101" s="98">
        <f t="shared" ref="M101:M106" si="13">N101+O101</f>
        <v>0</v>
      </c>
      <c r="N101" s="98">
        <f t="shared" ref="N101:N106" si="14">T101+Z101+AF101+AL101+AR101+AX101+BD101+BJ101</f>
        <v>0</v>
      </c>
      <c r="O101" s="68">
        <f t="shared" ref="O101:O106" si="15">U101+AA101+AG101+AM101+AS101+AY101+BE101+BK101-P101</f>
        <v>0</v>
      </c>
      <c r="P101" s="98">
        <v>0</v>
      </c>
      <c r="Q101" s="98">
        <f t="shared" ref="Q101:Q106" si="16">V101+AB101+AH101+AN101+AT101+AZ101+BF101+BL101</f>
        <v>0</v>
      </c>
      <c r="R101" s="98">
        <f t="shared" ref="R101:S106" si="17">X101+AD101+AJ101+AP101+AV101+BB101+BH101+BN101</f>
        <v>0</v>
      </c>
      <c r="S101" s="99">
        <f t="shared" si="17"/>
        <v>0</v>
      </c>
      <c r="T101" s="100"/>
      <c r="U101" s="98"/>
      <c r="V101" s="98"/>
      <c r="W101" s="98"/>
      <c r="X101" s="98"/>
      <c r="Y101" s="103"/>
      <c r="Z101" s="100"/>
      <c r="AA101" s="98"/>
      <c r="AB101" s="98"/>
      <c r="AC101" s="98"/>
      <c r="AD101" s="98"/>
      <c r="AE101" s="103"/>
      <c r="AF101" s="97"/>
      <c r="AG101" s="98"/>
      <c r="AH101" s="98"/>
      <c r="AI101" s="98"/>
      <c r="AJ101" s="98"/>
      <c r="AK101" s="99"/>
      <c r="AL101" s="100"/>
      <c r="AM101" s="98"/>
      <c r="AN101" s="98"/>
      <c r="AO101" s="98"/>
      <c r="AP101" s="98"/>
      <c r="AQ101" s="103"/>
      <c r="BP101" s="1"/>
    </row>
    <row r="102" spans="1:68" ht="14.25" hidden="1" customHeight="1">
      <c r="A102" s="90" t="s">
        <v>152</v>
      </c>
      <c r="B102" s="109"/>
      <c r="C102" s="100"/>
      <c r="D102" s="98"/>
      <c r="E102" s="98"/>
      <c r="F102" s="101"/>
      <c r="G102" s="102"/>
      <c r="H102" s="97">
        <f t="shared" si="10"/>
        <v>0</v>
      </c>
      <c r="I102" s="95"/>
      <c r="J102" s="68">
        <f t="shared" si="11"/>
        <v>0</v>
      </c>
      <c r="K102" s="98">
        <v>0</v>
      </c>
      <c r="L102" s="98">
        <f t="shared" si="12"/>
        <v>0</v>
      </c>
      <c r="M102" s="98">
        <f t="shared" si="13"/>
        <v>0</v>
      </c>
      <c r="N102" s="98">
        <f t="shared" si="14"/>
        <v>0</v>
      </c>
      <c r="O102" s="68">
        <f t="shared" si="15"/>
        <v>0</v>
      </c>
      <c r="P102" s="98">
        <v>0</v>
      </c>
      <c r="Q102" s="98">
        <f t="shared" si="16"/>
        <v>0</v>
      </c>
      <c r="R102" s="98">
        <f t="shared" si="17"/>
        <v>0</v>
      </c>
      <c r="S102" s="99">
        <f t="shared" si="17"/>
        <v>0</v>
      </c>
      <c r="T102" s="100"/>
      <c r="U102" s="98"/>
      <c r="V102" s="98"/>
      <c r="W102" s="98"/>
      <c r="X102" s="98"/>
      <c r="Y102" s="103"/>
      <c r="Z102" s="100"/>
      <c r="AA102" s="98"/>
      <c r="AB102" s="98"/>
      <c r="AC102" s="98"/>
      <c r="AD102" s="98"/>
      <c r="AE102" s="103"/>
      <c r="AF102" s="97"/>
      <c r="AG102" s="98"/>
      <c r="AH102" s="98"/>
      <c r="AI102" s="98"/>
      <c r="AJ102" s="98"/>
      <c r="AK102" s="99"/>
      <c r="AL102" s="100"/>
      <c r="AM102" s="98"/>
      <c r="AN102" s="98"/>
      <c r="AO102" s="98"/>
      <c r="AP102" s="98"/>
      <c r="AQ102" s="103"/>
      <c r="BP102" s="1"/>
    </row>
    <row r="103" spans="1:68" ht="14.25" hidden="1" customHeight="1">
      <c r="A103" s="90" t="s">
        <v>153</v>
      </c>
      <c r="B103" s="109"/>
      <c r="C103" s="100"/>
      <c r="D103" s="98"/>
      <c r="E103" s="98"/>
      <c r="F103" s="101"/>
      <c r="G103" s="102"/>
      <c r="H103" s="97">
        <f t="shared" si="10"/>
        <v>0</v>
      </c>
      <c r="I103" s="95"/>
      <c r="J103" s="68">
        <f t="shared" si="11"/>
        <v>0</v>
      </c>
      <c r="K103" s="98">
        <v>0</v>
      </c>
      <c r="L103" s="98">
        <f t="shared" si="12"/>
        <v>0</v>
      </c>
      <c r="M103" s="98">
        <f t="shared" si="13"/>
        <v>0</v>
      </c>
      <c r="N103" s="98">
        <f t="shared" si="14"/>
        <v>0</v>
      </c>
      <c r="O103" s="68">
        <f t="shared" si="15"/>
        <v>0</v>
      </c>
      <c r="P103" s="98">
        <v>0</v>
      </c>
      <c r="Q103" s="98">
        <f t="shared" si="16"/>
        <v>0</v>
      </c>
      <c r="R103" s="98">
        <f t="shared" si="17"/>
        <v>0</v>
      </c>
      <c r="S103" s="99">
        <f t="shared" si="17"/>
        <v>0</v>
      </c>
      <c r="T103" s="100"/>
      <c r="U103" s="98"/>
      <c r="V103" s="98"/>
      <c r="W103" s="98"/>
      <c r="X103" s="98"/>
      <c r="Y103" s="103"/>
      <c r="Z103" s="100"/>
      <c r="AA103" s="98"/>
      <c r="AB103" s="98"/>
      <c r="AC103" s="98"/>
      <c r="AD103" s="98"/>
      <c r="AE103" s="103"/>
      <c r="AF103" s="97"/>
      <c r="AG103" s="98"/>
      <c r="AH103" s="98"/>
      <c r="AI103" s="98"/>
      <c r="AJ103" s="98"/>
      <c r="AK103" s="99"/>
      <c r="AL103" s="100"/>
      <c r="AM103" s="98"/>
      <c r="AN103" s="98"/>
      <c r="AO103" s="98"/>
      <c r="AP103" s="98"/>
      <c r="AQ103" s="103"/>
      <c r="BP103" s="1"/>
    </row>
    <row r="104" spans="1:68" ht="28.5" hidden="1" customHeight="1">
      <c r="A104" s="90" t="s">
        <v>154</v>
      </c>
      <c r="B104" s="109"/>
      <c r="C104" s="100"/>
      <c r="D104" s="98"/>
      <c r="E104" s="98"/>
      <c r="F104" s="101"/>
      <c r="G104" s="102"/>
      <c r="H104" s="97">
        <f t="shared" si="10"/>
        <v>0</v>
      </c>
      <c r="I104" s="95"/>
      <c r="J104" s="68">
        <f t="shared" si="11"/>
        <v>0</v>
      </c>
      <c r="K104" s="98">
        <v>0</v>
      </c>
      <c r="L104" s="98">
        <f t="shared" si="12"/>
        <v>0</v>
      </c>
      <c r="M104" s="98">
        <f t="shared" si="13"/>
        <v>0</v>
      </c>
      <c r="N104" s="98">
        <f t="shared" si="14"/>
        <v>0</v>
      </c>
      <c r="O104" s="68">
        <f t="shared" si="15"/>
        <v>0</v>
      </c>
      <c r="P104" s="98">
        <v>0</v>
      </c>
      <c r="Q104" s="98">
        <f t="shared" si="16"/>
        <v>0</v>
      </c>
      <c r="R104" s="98">
        <f t="shared" si="17"/>
        <v>0</v>
      </c>
      <c r="S104" s="99">
        <f t="shared" si="17"/>
        <v>0</v>
      </c>
      <c r="T104" s="100"/>
      <c r="U104" s="98"/>
      <c r="V104" s="98"/>
      <c r="W104" s="98"/>
      <c r="X104" s="98"/>
      <c r="Y104" s="103"/>
      <c r="Z104" s="100"/>
      <c r="AA104" s="98"/>
      <c r="AB104" s="98"/>
      <c r="AC104" s="98"/>
      <c r="AD104" s="98"/>
      <c r="AE104" s="103"/>
      <c r="AF104" s="97"/>
      <c r="AG104" s="98"/>
      <c r="AH104" s="98"/>
      <c r="AI104" s="98"/>
      <c r="AJ104" s="98"/>
      <c r="AK104" s="99"/>
      <c r="AL104" s="100"/>
      <c r="AM104" s="98"/>
      <c r="AN104" s="98"/>
      <c r="AO104" s="98"/>
      <c r="AP104" s="98"/>
      <c r="AQ104" s="103"/>
    </row>
    <row r="105" spans="1:68" ht="22.5" hidden="1" customHeight="1">
      <c r="A105" s="90" t="s">
        <v>155</v>
      </c>
      <c r="B105" s="110"/>
      <c r="C105" s="100"/>
      <c r="D105" s="98"/>
      <c r="E105" s="98"/>
      <c r="F105" s="101"/>
      <c r="G105" s="102"/>
      <c r="H105" s="97">
        <f t="shared" si="10"/>
        <v>0</v>
      </c>
      <c r="I105" s="95"/>
      <c r="J105" s="68">
        <f t="shared" si="11"/>
        <v>0</v>
      </c>
      <c r="K105" s="98">
        <v>0</v>
      </c>
      <c r="L105" s="98">
        <f t="shared" si="12"/>
        <v>0</v>
      </c>
      <c r="M105" s="98">
        <f t="shared" si="13"/>
        <v>0</v>
      </c>
      <c r="N105" s="98">
        <f t="shared" si="14"/>
        <v>0</v>
      </c>
      <c r="O105" s="68">
        <f t="shared" si="15"/>
        <v>0</v>
      </c>
      <c r="P105" s="98">
        <v>0</v>
      </c>
      <c r="Q105" s="98">
        <f t="shared" si="16"/>
        <v>0</v>
      </c>
      <c r="R105" s="98">
        <f t="shared" si="17"/>
        <v>0</v>
      </c>
      <c r="S105" s="99">
        <f t="shared" si="17"/>
        <v>0</v>
      </c>
      <c r="T105" s="100"/>
      <c r="U105" s="98"/>
      <c r="V105" s="98"/>
      <c r="W105" s="98"/>
      <c r="X105" s="98"/>
      <c r="Y105" s="103"/>
      <c r="Z105" s="100"/>
      <c r="AA105" s="98"/>
      <c r="AB105" s="98"/>
      <c r="AC105" s="98"/>
      <c r="AD105" s="98"/>
      <c r="AE105" s="103"/>
      <c r="AF105" s="97"/>
      <c r="AG105" s="98"/>
      <c r="AH105" s="98"/>
      <c r="AI105" s="98"/>
      <c r="AJ105" s="98"/>
      <c r="AK105" s="99"/>
      <c r="AL105" s="100"/>
      <c r="AM105" s="98"/>
      <c r="AN105" s="98"/>
      <c r="AO105" s="98"/>
      <c r="AP105" s="98"/>
      <c r="AQ105" s="103"/>
    </row>
    <row r="106" spans="1:68" ht="107.25" hidden="1" customHeight="1">
      <c r="A106" s="90" t="s">
        <v>156</v>
      </c>
      <c r="B106" s="111"/>
      <c r="C106" s="112"/>
      <c r="D106" s="113"/>
      <c r="E106" s="106"/>
      <c r="F106" s="114"/>
      <c r="G106" s="115"/>
      <c r="H106" s="107">
        <f t="shared" si="10"/>
        <v>0</v>
      </c>
      <c r="I106" s="116"/>
      <c r="J106" s="68">
        <f t="shared" si="11"/>
        <v>0</v>
      </c>
      <c r="K106" s="106">
        <v>0</v>
      </c>
      <c r="L106" s="106">
        <f t="shared" si="12"/>
        <v>0</v>
      </c>
      <c r="M106" s="106">
        <f t="shared" si="13"/>
        <v>0</v>
      </c>
      <c r="N106" s="106">
        <f t="shared" si="14"/>
        <v>0</v>
      </c>
      <c r="O106" s="68">
        <f t="shared" si="15"/>
        <v>0</v>
      </c>
      <c r="P106" s="106">
        <v>0</v>
      </c>
      <c r="Q106" s="106">
        <f t="shared" si="16"/>
        <v>0</v>
      </c>
      <c r="R106" s="106">
        <f t="shared" si="17"/>
        <v>0</v>
      </c>
      <c r="S106" s="117">
        <f t="shared" si="17"/>
        <v>0</v>
      </c>
      <c r="T106" s="112"/>
      <c r="U106" s="113"/>
      <c r="V106" s="113"/>
      <c r="W106" s="113"/>
      <c r="X106" s="113"/>
      <c r="Y106" s="118"/>
      <c r="Z106" s="105"/>
      <c r="AA106" s="106"/>
      <c r="AB106" s="106"/>
      <c r="AC106" s="106"/>
      <c r="AD106" s="106"/>
      <c r="AE106" s="119"/>
      <c r="AF106" s="107"/>
      <c r="AG106" s="106"/>
      <c r="AH106" s="106"/>
      <c r="AI106" s="106"/>
      <c r="AJ106" s="106"/>
      <c r="AK106" s="117"/>
      <c r="AL106" s="105"/>
      <c r="AM106" s="106"/>
      <c r="AN106" s="106"/>
      <c r="AO106" s="106"/>
      <c r="AP106" s="106"/>
      <c r="AQ106" s="119"/>
    </row>
    <row r="107" spans="1:68" s="14" customFormat="1" ht="30" hidden="1" customHeight="1">
      <c r="A107" s="88"/>
      <c r="B107" s="89"/>
      <c r="C107" s="363"/>
      <c r="D107" s="311"/>
      <c r="E107" s="311"/>
      <c r="F107" s="364"/>
      <c r="G107" s="86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3"/>
      <c r="T107" s="310"/>
      <c r="U107" s="311"/>
      <c r="V107" s="311"/>
      <c r="W107" s="311"/>
      <c r="X107" s="311"/>
      <c r="Y107" s="312"/>
      <c r="Z107" s="310"/>
      <c r="AA107" s="311"/>
      <c r="AB107" s="311"/>
      <c r="AC107" s="311"/>
      <c r="AD107" s="311"/>
      <c r="AE107" s="312"/>
      <c r="AF107" s="310"/>
      <c r="AG107" s="311"/>
      <c r="AH107" s="311"/>
      <c r="AI107" s="311"/>
      <c r="AJ107" s="311"/>
      <c r="AK107" s="312"/>
      <c r="AL107" s="310"/>
      <c r="AM107" s="311"/>
      <c r="AN107" s="311"/>
      <c r="AO107" s="311"/>
      <c r="AP107" s="311"/>
      <c r="AQ107" s="312"/>
      <c r="AR107" s="323"/>
      <c r="AS107" s="323"/>
      <c r="AT107" s="323"/>
      <c r="AU107" s="323"/>
      <c r="AV107" s="323"/>
      <c r="AW107" s="323"/>
      <c r="AX107" s="323"/>
      <c r="AY107" s="323"/>
      <c r="AZ107" s="323"/>
      <c r="BA107" s="323"/>
      <c r="BB107" s="323"/>
      <c r="BC107" s="323"/>
      <c r="BD107" s="323"/>
      <c r="BE107" s="323"/>
      <c r="BF107" s="323"/>
      <c r="BG107" s="323"/>
      <c r="BH107" s="323"/>
      <c r="BI107" s="323"/>
      <c r="BJ107" s="323"/>
      <c r="BK107" s="323"/>
      <c r="BL107" s="323"/>
      <c r="BM107" s="323"/>
      <c r="BN107" s="323"/>
      <c r="BO107" s="323"/>
    </row>
    <row r="108" spans="1:68" ht="23.25" hidden="1" customHeight="1">
      <c r="A108" s="90"/>
      <c r="B108" s="120"/>
      <c r="C108" s="92"/>
      <c r="D108" s="68"/>
      <c r="E108" s="68"/>
      <c r="F108" s="93"/>
      <c r="G108" s="94"/>
      <c r="H108" s="95"/>
      <c r="I108" s="95"/>
      <c r="J108" s="68"/>
      <c r="K108" s="68"/>
      <c r="L108" s="68"/>
      <c r="M108" s="68"/>
      <c r="N108" s="68"/>
      <c r="O108" s="68"/>
      <c r="P108" s="68"/>
      <c r="Q108" s="68"/>
      <c r="R108" s="68"/>
      <c r="S108" s="96"/>
      <c r="T108" s="92"/>
      <c r="U108" s="68"/>
      <c r="V108" s="68"/>
      <c r="W108" s="68"/>
      <c r="X108" s="68"/>
      <c r="Y108" s="69"/>
      <c r="Z108" s="92"/>
      <c r="AA108" s="68"/>
      <c r="AB108" s="68"/>
      <c r="AC108" s="68"/>
      <c r="AD108" s="68"/>
      <c r="AE108" s="69"/>
      <c r="AF108" s="95"/>
      <c r="AG108" s="68"/>
      <c r="AH108" s="68"/>
      <c r="AI108" s="68"/>
      <c r="AJ108" s="68"/>
      <c r="AK108" s="96"/>
      <c r="AL108" s="92"/>
      <c r="AM108" s="68"/>
      <c r="AN108" s="68"/>
      <c r="AO108" s="68"/>
      <c r="AP108" s="68"/>
      <c r="AQ108" s="69"/>
    </row>
    <row r="109" spans="1:68" ht="23.25" hidden="1" customHeight="1">
      <c r="A109" s="90"/>
      <c r="B109" s="109"/>
      <c r="C109" s="100"/>
      <c r="D109" s="98"/>
      <c r="E109" s="98"/>
      <c r="F109" s="101"/>
      <c r="G109" s="102"/>
      <c r="H109" s="97"/>
      <c r="I109" s="95"/>
      <c r="J109" s="68"/>
      <c r="K109" s="68"/>
      <c r="L109" s="98"/>
      <c r="M109" s="98"/>
      <c r="N109" s="98"/>
      <c r="O109" s="68"/>
      <c r="P109" s="98"/>
      <c r="Q109" s="98"/>
      <c r="R109" s="98"/>
      <c r="S109" s="99"/>
      <c r="T109" s="100"/>
      <c r="U109" s="98"/>
      <c r="V109" s="98"/>
      <c r="W109" s="98"/>
      <c r="X109" s="98"/>
      <c r="Y109" s="103"/>
      <c r="Z109" s="100"/>
      <c r="AA109" s="98"/>
      <c r="AB109" s="98"/>
      <c r="AC109" s="98"/>
      <c r="AD109" s="98"/>
      <c r="AE109" s="103"/>
      <c r="AF109" s="97"/>
      <c r="AG109" s="98"/>
      <c r="AH109" s="98"/>
      <c r="AI109" s="68"/>
      <c r="AJ109" s="98"/>
      <c r="AK109" s="99"/>
      <c r="AL109" s="100"/>
      <c r="AM109" s="98"/>
      <c r="AN109" s="98"/>
      <c r="AO109" s="68"/>
      <c r="AP109" s="98"/>
      <c r="AQ109" s="103"/>
    </row>
    <row r="110" spans="1:68" ht="23.25" hidden="1" customHeight="1">
      <c r="A110" s="90"/>
      <c r="B110" s="109"/>
      <c r="C110" s="100"/>
      <c r="D110" s="98"/>
      <c r="E110" s="98"/>
      <c r="F110" s="101"/>
      <c r="G110" s="102"/>
      <c r="H110" s="97"/>
      <c r="I110" s="95"/>
      <c r="J110" s="68"/>
      <c r="K110" s="68"/>
      <c r="L110" s="98"/>
      <c r="M110" s="98"/>
      <c r="N110" s="98"/>
      <c r="O110" s="68"/>
      <c r="P110" s="98"/>
      <c r="Q110" s="98"/>
      <c r="R110" s="98"/>
      <c r="S110" s="99"/>
      <c r="T110" s="100"/>
      <c r="U110" s="98"/>
      <c r="V110" s="98"/>
      <c r="W110" s="98"/>
      <c r="X110" s="98"/>
      <c r="Y110" s="103"/>
      <c r="Z110" s="100"/>
      <c r="AA110" s="98"/>
      <c r="AB110" s="98"/>
      <c r="AC110" s="98"/>
      <c r="AD110" s="98"/>
      <c r="AE110" s="103"/>
      <c r="AF110" s="97"/>
      <c r="AG110" s="98"/>
      <c r="AH110" s="98"/>
      <c r="AI110" s="68"/>
      <c r="AJ110" s="98"/>
      <c r="AK110" s="99"/>
      <c r="AL110" s="100"/>
      <c r="AM110" s="98"/>
      <c r="AN110" s="98"/>
      <c r="AO110" s="68"/>
      <c r="AP110" s="98"/>
      <c r="AQ110" s="103"/>
    </row>
    <row r="111" spans="1:68" ht="30" hidden="1" customHeight="1">
      <c r="A111" s="90"/>
      <c r="B111" s="109"/>
      <c r="C111" s="100"/>
      <c r="D111" s="98"/>
      <c r="E111" s="98"/>
      <c r="F111" s="101"/>
      <c r="G111" s="102"/>
      <c r="H111" s="97"/>
      <c r="I111" s="95"/>
      <c r="J111" s="68"/>
      <c r="K111" s="68"/>
      <c r="L111" s="98"/>
      <c r="M111" s="98"/>
      <c r="N111" s="98"/>
      <c r="O111" s="68"/>
      <c r="P111" s="98"/>
      <c r="Q111" s="98"/>
      <c r="R111" s="98"/>
      <c r="S111" s="99"/>
      <c r="T111" s="100"/>
      <c r="U111" s="98"/>
      <c r="V111" s="98"/>
      <c r="W111" s="98"/>
      <c r="X111" s="98"/>
      <c r="Y111" s="103"/>
      <c r="Z111" s="100"/>
      <c r="AA111" s="98"/>
      <c r="AB111" s="98"/>
      <c r="AC111" s="98"/>
      <c r="AD111" s="98"/>
      <c r="AE111" s="103"/>
      <c r="AF111" s="97"/>
      <c r="AG111" s="98"/>
      <c r="AH111" s="98"/>
      <c r="AI111" s="68"/>
      <c r="AJ111" s="98"/>
      <c r="AK111" s="99"/>
      <c r="AL111" s="100"/>
      <c r="AM111" s="98"/>
      <c r="AN111" s="98"/>
      <c r="AO111" s="68"/>
      <c r="AP111" s="98"/>
      <c r="AQ111" s="103"/>
    </row>
    <row r="112" spans="1:68" ht="30" hidden="1" customHeight="1">
      <c r="A112" s="90"/>
      <c r="B112" s="109"/>
      <c r="C112" s="100"/>
      <c r="D112" s="98"/>
      <c r="E112" s="98"/>
      <c r="F112" s="101"/>
      <c r="G112" s="102"/>
      <c r="H112" s="97"/>
      <c r="I112" s="95"/>
      <c r="J112" s="68"/>
      <c r="K112" s="68"/>
      <c r="L112" s="98"/>
      <c r="M112" s="98"/>
      <c r="N112" s="98"/>
      <c r="O112" s="68"/>
      <c r="P112" s="98"/>
      <c r="Q112" s="98"/>
      <c r="R112" s="98"/>
      <c r="S112" s="99"/>
      <c r="T112" s="100"/>
      <c r="U112" s="98"/>
      <c r="V112" s="98"/>
      <c r="W112" s="98"/>
      <c r="X112" s="98"/>
      <c r="Y112" s="103"/>
      <c r="Z112" s="100"/>
      <c r="AA112" s="98"/>
      <c r="AB112" s="98"/>
      <c r="AC112" s="98"/>
      <c r="AD112" s="98"/>
      <c r="AE112" s="103"/>
      <c r="AF112" s="97"/>
      <c r="AG112" s="98"/>
      <c r="AH112" s="98"/>
      <c r="AI112" s="68"/>
      <c r="AJ112" s="98"/>
      <c r="AK112" s="99"/>
      <c r="AL112" s="100"/>
      <c r="AM112" s="98"/>
      <c r="AN112" s="98"/>
      <c r="AO112" s="68"/>
      <c r="AP112" s="98"/>
      <c r="AQ112" s="103"/>
    </row>
    <row r="113" spans="1:69" ht="23.25" hidden="1" customHeight="1">
      <c r="A113" s="121"/>
      <c r="B113" s="110"/>
      <c r="C113" s="100"/>
      <c r="D113" s="98"/>
      <c r="E113" s="98"/>
      <c r="F113" s="101"/>
      <c r="G113" s="102"/>
      <c r="H113" s="97">
        <f>L113+M113+P113+Q113+R113+S113</f>
        <v>0</v>
      </c>
      <c r="I113" s="95"/>
      <c r="J113" s="68"/>
      <c r="K113" s="68">
        <f>H113-J113</f>
        <v>0</v>
      </c>
      <c r="L113" s="98">
        <f>W113+AC113+AI113+AO113+AU113+BA113+BG113+BM113</f>
        <v>0</v>
      </c>
      <c r="M113" s="98">
        <f>N113+O113</f>
        <v>0</v>
      </c>
      <c r="N113" s="98">
        <f>T113+Z113+AF113+AL113+AR113+AX113+BD113+BJ113</f>
        <v>0</v>
      </c>
      <c r="O113" s="68">
        <f>U113+AA113+AG113+AM113+AS113+AY113+BE113+BK113-P113</f>
        <v>0</v>
      </c>
      <c r="P113" s="98">
        <v>0</v>
      </c>
      <c r="Q113" s="98">
        <f>V113+AB113+AH113+AN113+AT113+AZ113+BF113+BL113</f>
        <v>0</v>
      </c>
      <c r="R113" s="98">
        <f t="shared" ref="R113:S117" si="18">X113+AD113+AJ113+AP113+AV113+BB113+BH113+BN113</f>
        <v>0</v>
      </c>
      <c r="S113" s="99">
        <f t="shared" si="18"/>
        <v>0</v>
      </c>
      <c r="T113" s="100"/>
      <c r="U113" s="98"/>
      <c r="V113" s="98"/>
      <c r="W113" s="98"/>
      <c r="X113" s="98"/>
      <c r="Y113" s="103"/>
      <c r="Z113" s="100"/>
      <c r="AA113" s="98"/>
      <c r="AB113" s="98"/>
      <c r="AC113" s="98"/>
      <c r="AD113" s="98"/>
      <c r="AE113" s="103"/>
      <c r="AF113" s="97"/>
      <c r="AG113" s="98"/>
      <c r="AH113" s="98"/>
      <c r="AI113" s="98"/>
      <c r="AJ113" s="98"/>
      <c r="AK113" s="99"/>
      <c r="AL113" s="100"/>
      <c r="AM113" s="98"/>
      <c r="AN113" s="98"/>
      <c r="AO113" s="98"/>
      <c r="AP113" s="98"/>
      <c r="AQ113" s="103"/>
    </row>
    <row r="114" spans="1:69" ht="23.25" hidden="1" customHeight="1">
      <c r="A114" s="121"/>
      <c r="B114" s="110"/>
      <c r="C114" s="100"/>
      <c r="D114" s="98"/>
      <c r="E114" s="98"/>
      <c r="F114" s="101"/>
      <c r="G114" s="102"/>
      <c r="H114" s="97">
        <f>L114+M114+P114+Q114+R114+S114</f>
        <v>0</v>
      </c>
      <c r="I114" s="95"/>
      <c r="J114" s="68"/>
      <c r="K114" s="68">
        <f>H114-J114</f>
        <v>0</v>
      </c>
      <c r="L114" s="98">
        <f>W114+AC114+AI114+AO114+AU114+BA114+BG114+BM114</f>
        <v>0</v>
      </c>
      <c r="M114" s="98">
        <f>N114+O114</f>
        <v>0</v>
      </c>
      <c r="N114" s="98">
        <f>T114+Z114+AF114+AL114+AR114+AX114+BD114+BJ114</f>
        <v>0</v>
      </c>
      <c r="O114" s="68">
        <f>U114+AA114+AG114+AM114+AS114+AY114+BE114+BK114-P114</f>
        <v>0</v>
      </c>
      <c r="P114" s="98">
        <v>0</v>
      </c>
      <c r="Q114" s="98">
        <f>V114+AB114+AH114+AN114+AT114+AZ114+BF114+BL114</f>
        <v>0</v>
      </c>
      <c r="R114" s="98">
        <f t="shared" si="18"/>
        <v>0</v>
      </c>
      <c r="S114" s="99">
        <f t="shared" si="18"/>
        <v>0</v>
      </c>
      <c r="T114" s="100"/>
      <c r="U114" s="98"/>
      <c r="V114" s="98"/>
      <c r="W114" s="98"/>
      <c r="X114" s="98"/>
      <c r="Y114" s="103"/>
      <c r="Z114" s="100"/>
      <c r="AA114" s="98"/>
      <c r="AB114" s="98"/>
      <c r="AC114" s="98"/>
      <c r="AD114" s="98"/>
      <c r="AE114" s="103"/>
      <c r="AF114" s="97"/>
      <c r="AG114" s="98"/>
      <c r="AH114" s="98"/>
      <c r="AI114" s="98"/>
      <c r="AJ114" s="98"/>
      <c r="AK114" s="99"/>
      <c r="AL114" s="100"/>
      <c r="AM114" s="98"/>
      <c r="AN114" s="98"/>
      <c r="AO114" s="98"/>
      <c r="AP114" s="98"/>
      <c r="AQ114" s="103"/>
    </row>
    <row r="115" spans="1:69" ht="23.25" hidden="1" customHeight="1">
      <c r="A115" s="121"/>
      <c r="B115" s="110"/>
      <c r="C115" s="100"/>
      <c r="D115" s="98"/>
      <c r="E115" s="98"/>
      <c r="F115" s="101"/>
      <c r="G115" s="102"/>
      <c r="H115" s="97">
        <f>L115+M115+P115+Q115+R115+S115</f>
        <v>0</v>
      </c>
      <c r="I115" s="95"/>
      <c r="J115" s="68"/>
      <c r="K115" s="68">
        <f>H115-J115</f>
        <v>0</v>
      </c>
      <c r="L115" s="98">
        <f>W115+AC115+AI115+AO115+AU115+BA115+BG115+BM115</f>
        <v>0</v>
      </c>
      <c r="M115" s="98">
        <f>N115+O115</f>
        <v>0</v>
      </c>
      <c r="N115" s="98">
        <f>T115+Z115+AF115+AL115+AR115+AX115+BD115+BJ115</f>
        <v>0</v>
      </c>
      <c r="O115" s="68">
        <f>U115+AA115+AG115+AM115+AS115+AY115+BE115+BK115-P115</f>
        <v>0</v>
      </c>
      <c r="P115" s="98">
        <v>0</v>
      </c>
      <c r="Q115" s="98">
        <f>V115+AB115+AH115+AN115+AT115+AZ115+BF115+BL115</f>
        <v>0</v>
      </c>
      <c r="R115" s="98">
        <f t="shared" si="18"/>
        <v>0</v>
      </c>
      <c r="S115" s="99">
        <f t="shared" si="18"/>
        <v>0</v>
      </c>
      <c r="T115" s="100"/>
      <c r="U115" s="98"/>
      <c r="V115" s="98"/>
      <c r="W115" s="98"/>
      <c r="X115" s="98"/>
      <c r="Y115" s="103"/>
      <c r="Z115" s="100"/>
      <c r="AA115" s="98"/>
      <c r="AB115" s="98"/>
      <c r="AC115" s="98"/>
      <c r="AD115" s="98"/>
      <c r="AE115" s="103"/>
      <c r="AF115" s="97"/>
      <c r="AG115" s="98"/>
      <c r="AH115" s="98"/>
      <c r="AI115" s="98"/>
      <c r="AJ115" s="98"/>
      <c r="AK115" s="99"/>
      <c r="AL115" s="100"/>
      <c r="AM115" s="98"/>
      <c r="AN115" s="98"/>
      <c r="AO115" s="98"/>
      <c r="AP115" s="98"/>
      <c r="AQ115" s="103"/>
    </row>
    <row r="116" spans="1:69" ht="23.25" hidden="1" customHeight="1">
      <c r="A116" s="121"/>
      <c r="B116" s="110"/>
      <c r="C116" s="100"/>
      <c r="D116" s="98"/>
      <c r="E116" s="98"/>
      <c r="F116" s="101"/>
      <c r="G116" s="102"/>
      <c r="H116" s="97">
        <f>L116+M116+P116+Q116+R116+S116</f>
        <v>0</v>
      </c>
      <c r="I116" s="95"/>
      <c r="J116" s="68"/>
      <c r="K116" s="68">
        <f>H116-J116</f>
        <v>0</v>
      </c>
      <c r="L116" s="98">
        <f>W116+AC116+AI116+AO116+AU116+BA116+BG116+BM116</f>
        <v>0</v>
      </c>
      <c r="M116" s="98">
        <f>N116+O116</f>
        <v>0</v>
      </c>
      <c r="N116" s="98">
        <f>T116+Z116+AF116+AL116+AR116+AX116+BD116+BJ116</f>
        <v>0</v>
      </c>
      <c r="O116" s="68">
        <f>U116+AA116+AG116+AM116+AS116+AY116+BE116+BK116-P116</f>
        <v>0</v>
      </c>
      <c r="P116" s="98">
        <v>0</v>
      </c>
      <c r="Q116" s="98">
        <f>V116+AB116+AH116+AN116+AT116+AZ116+BF116+BL116</f>
        <v>0</v>
      </c>
      <c r="R116" s="98">
        <f t="shared" si="18"/>
        <v>0</v>
      </c>
      <c r="S116" s="99">
        <f t="shared" si="18"/>
        <v>0</v>
      </c>
      <c r="T116" s="100"/>
      <c r="U116" s="98"/>
      <c r="V116" s="98"/>
      <c r="W116" s="98"/>
      <c r="X116" s="98"/>
      <c r="Y116" s="103"/>
      <c r="Z116" s="100"/>
      <c r="AA116" s="98"/>
      <c r="AB116" s="98"/>
      <c r="AC116" s="98"/>
      <c r="AD116" s="98"/>
      <c r="AE116" s="103"/>
      <c r="AF116" s="97"/>
      <c r="AG116" s="98"/>
      <c r="AH116" s="98"/>
      <c r="AI116" s="98"/>
      <c r="AJ116" s="98"/>
      <c r="AK116" s="99"/>
      <c r="AL116" s="100"/>
      <c r="AM116" s="98"/>
      <c r="AN116" s="98"/>
      <c r="AO116" s="98"/>
      <c r="AP116" s="98"/>
      <c r="AQ116" s="103"/>
    </row>
    <row r="117" spans="1:69" ht="21.75" hidden="1" customHeight="1">
      <c r="A117" s="122"/>
      <c r="B117" s="111"/>
      <c r="C117" s="105"/>
      <c r="D117" s="106"/>
      <c r="E117" s="106"/>
      <c r="F117" s="123"/>
      <c r="G117" s="124"/>
      <c r="H117" s="107">
        <f>L117+M117+P117+Q117+R117+S117</f>
        <v>0</v>
      </c>
      <c r="I117" s="116"/>
      <c r="J117" s="68"/>
      <c r="K117" s="68">
        <f>H117-J117</f>
        <v>0</v>
      </c>
      <c r="L117" s="106">
        <f>W117+AC117+AI117+AO117+AU117+BA117+BG117+BM117</f>
        <v>0</v>
      </c>
      <c r="M117" s="106">
        <f>N117+O117</f>
        <v>0</v>
      </c>
      <c r="N117" s="106">
        <f>T117+Z117+AF117+AL117+AR117+AX117+BD117+BJ117</f>
        <v>0</v>
      </c>
      <c r="O117" s="68">
        <f>U117+AA117+AG117+AM117+AS117+AY117+BE117+BK117-P117</f>
        <v>0</v>
      </c>
      <c r="P117" s="106">
        <v>0</v>
      </c>
      <c r="Q117" s="106">
        <f>V117+AB117+AH117+AN117+AT117+AZ117+BF117+BL117</f>
        <v>0</v>
      </c>
      <c r="R117" s="106">
        <f t="shared" si="18"/>
        <v>0</v>
      </c>
      <c r="S117" s="117">
        <f t="shared" si="18"/>
        <v>0</v>
      </c>
      <c r="T117" s="105"/>
      <c r="U117" s="106"/>
      <c r="V117" s="106"/>
      <c r="W117" s="106"/>
      <c r="X117" s="106"/>
      <c r="Y117" s="119"/>
      <c r="Z117" s="105"/>
      <c r="AA117" s="106"/>
      <c r="AB117" s="106"/>
      <c r="AC117" s="106"/>
      <c r="AD117" s="106"/>
      <c r="AE117" s="119"/>
      <c r="AF117" s="107"/>
      <c r="AG117" s="106"/>
      <c r="AH117" s="106"/>
      <c r="AI117" s="106"/>
      <c r="AJ117" s="106"/>
      <c r="AK117" s="117"/>
      <c r="AL117" s="105"/>
      <c r="AM117" s="106"/>
      <c r="AN117" s="106"/>
      <c r="AO117" s="106"/>
      <c r="AP117" s="106"/>
      <c r="AQ117" s="119"/>
    </row>
    <row r="118" spans="1:69" s="14" customFormat="1" ht="30" customHeight="1" thickBot="1">
      <c r="A118" s="88" t="s">
        <v>157</v>
      </c>
      <c r="B118" s="89" t="s">
        <v>158</v>
      </c>
      <c r="C118" s="125"/>
      <c r="D118" s="126"/>
      <c r="E118" s="126"/>
      <c r="F118" s="126"/>
      <c r="G118" s="127"/>
      <c r="H118" s="87">
        <f t="shared" ref="H118:S118" si="19">SUM(H119:H124)</f>
        <v>216</v>
      </c>
      <c r="I118" s="87">
        <f t="shared" si="19"/>
        <v>86</v>
      </c>
      <c r="J118" s="87">
        <f t="shared" si="19"/>
        <v>216</v>
      </c>
      <c r="K118" s="87">
        <f t="shared" si="19"/>
        <v>0</v>
      </c>
      <c r="L118" s="87">
        <f t="shared" si="19"/>
        <v>10</v>
      </c>
      <c r="M118" s="87">
        <f t="shared" si="19"/>
        <v>182</v>
      </c>
      <c r="N118" s="87">
        <f t="shared" si="19"/>
        <v>44</v>
      </c>
      <c r="O118" s="87">
        <f t="shared" si="19"/>
        <v>138</v>
      </c>
      <c r="P118" s="87">
        <f t="shared" si="19"/>
        <v>0</v>
      </c>
      <c r="Q118" s="87">
        <f t="shared" si="19"/>
        <v>0</v>
      </c>
      <c r="R118" s="87">
        <f t="shared" si="19"/>
        <v>12</v>
      </c>
      <c r="S118" s="83">
        <f t="shared" si="19"/>
        <v>12</v>
      </c>
      <c r="T118" s="310"/>
      <c r="U118" s="311"/>
      <c r="V118" s="311"/>
      <c r="W118" s="311"/>
      <c r="X118" s="311"/>
      <c r="Y118" s="312"/>
      <c r="Z118" s="310"/>
      <c r="AA118" s="311"/>
      <c r="AB118" s="311"/>
      <c r="AC118" s="311"/>
      <c r="AD118" s="311"/>
      <c r="AE118" s="312"/>
      <c r="AF118" s="310">
        <f>SUM(AF119:AK124)</f>
        <v>82</v>
      </c>
      <c r="AG118" s="311"/>
      <c r="AH118" s="311"/>
      <c r="AI118" s="311"/>
      <c r="AJ118" s="311"/>
      <c r="AK118" s="312"/>
      <c r="AL118" s="310">
        <f>SUM(AL119:AQ124)</f>
        <v>134</v>
      </c>
      <c r="AM118" s="311"/>
      <c r="AN118" s="311"/>
      <c r="AO118" s="311"/>
      <c r="AP118" s="311"/>
      <c r="AQ118" s="312"/>
      <c r="AR118" s="323"/>
      <c r="AS118" s="323"/>
      <c r="AT118" s="323"/>
      <c r="AU118" s="323"/>
      <c r="AV118" s="323"/>
      <c r="AW118" s="323"/>
      <c r="AX118" s="323"/>
      <c r="AY118" s="323"/>
      <c r="AZ118" s="323"/>
      <c r="BA118" s="323"/>
      <c r="BB118" s="323"/>
      <c r="BC118" s="323"/>
      <c r="BD118" s="323"/>
      <c r="BE118" s="323"/>
      <c r="BF118" s="323"/>
      <c r="BG118" s="323"/>
      <c r="BH118" s="323"/>
      <c r="BI118" s="323"/>
      <c r="BJ118" s="323"/>
      <c r="BK118" s="323"/>
      <c r="BL118" s="323"/>
      <c r="BM118" s="323"/>
      <c r="BN118" s="323"/>
      <c r="BO118" s="323"/>
      <c r="BP118" s="1"/>
      <c r="BQ118" s="1"/>
    </row>
    <row r="119" spans="1:69" ht="23.25" customHeight="1">
      <c r="A119" s="90" t="s">
        <v>159</v>
      </c>
      <c r="B119" s="120" t="s">
        <v>160</v>
      </c>
      <c r="C119" s="92"/>
      <c r="D119" s="68"/>
      <c r="E119" s="68"/>
      <c r="F119" s="93"/>
      <c r="G119" s="69">
        <v>3</v>
      </c>
      <c r="H119" s="95">
        <f t="shared" ref="H119:H124" si="20">L119+M119+P119+Q119+R119+S119</f>
        <v>36</v>
      </c>
      <c r="I119" s="95">
        <v>4</v>
      </c>
      <c r="J119" s="68">
        <v>36</v>
      </c>
      <c r="K119" s="68">
        <f t="shared" ref="K119:K124" si="21">H119-J119</f>
        <v>0</v>
      </c>
      <c r="L119" s="68">
        <f t="shared" ref="L119:L124" si="22">W119+AC119+AI119+AO119+AU119+BA119+BG119+BM119</f>
        <v>2</v>
      </c>
      <c r="M119" s="68">
        <f t="shared" ref="M119:M124" si="23">N119+O119</f>
        <v>30</v>
      </c>
      <c r="N119" s="68">
        <f t="shared" ref="N119:N124" si="24">T119+Z119+AF119+AL119+AR119+AX119+BD119+BJ119</f>
        <v>24</v>
      </c>
      <c r="O119" s="68">
        <f t="shared" ref="O119:O124" si="25">U119+AA119+AG119+AM119+AS119+AY119+BE119+BK119-P119</f>
        <v>6</v>
      </c>
      <c r="P119" s="68">
        <v>0</v>
      </c>
      <c r="Q119" s="68">
        <f t="shared" ref="Q119:Q124" si="26">V119+AB119+AH119+AN119+AT119+AZ119+BF119+BL119</f>
        <v>0</v>
      </c>
      <c r="R119" s="68">
        <f t="shared" ref="R119:S124" si="27">X119+AD119+AJ119+AP119+AV119+BB119+BH119+BN119</f>
        <v>2</v>
      </c>
      <c r="S119" s="96">
        <f t="shared" si="27"/>
        <v>2</v>
      </c>
      <c r="T119" s="92"/>
      <c r="U119" s="68"/>
      <c r="V119" s="68"/>
      <c r="W119" s="68"/>
      <c r="X119" s="68"/>
      <c r="Y119" s="69"/>
      <c r="Z119" s="92"/>
      <c r="AA119" s="68"/>
      <c r="AB119" s="68"/>
      <c r="AC119" s="68"/>
      <c r="AD119" s="68"/>
      <c r="AE119" s="69"/>
      <c r="AF119" s="128">
        <v>24</v>
      </c>
      <c r="AG119" s="129">
        <v>6</v>
      </c>
      <c r="AH119" s="129"/>
      <c r="AI119" s="129">
        <v>2</v>
      </c>
      <c r="AJ119" s="129">
        <v>2</v>
      </c>
      <c r="AK119" s="130">
        <v>2</v>
      </c>
      <c r="AL119" s="131"/>
      <c r="AM119" s="129"/>
      <c r="AN119" s="129"/>
      <c r="AO119" s="129"/>
      <c r="AP119" s="129"/>
      <c r="AQ119" s="130"/>
    </row>
    <row r="120" spans="1:69" ht="26.25" customHeight="1">
      <c r="A120" s="90" t="s">
        <v>161</v>
      </c>
      <c r="B120" s="109" t="s">
        <v>162</v>
      </c>
      <c r="C120" s="100"/>
      <c r="D120" s="98"/>
      <c r="E120" s="98">
        <v>4</v>
      </c>
      <c r="F120" s="101"/>
      <c r="G120" s="102"/>
      <c r="H120" s="97">
        <f t="shared" si="20"/>
        <v>38</v>
      </c>
      <c r="I120" s="95">
        <v>20</v>
      </c>
      <c r="J120" s="68">
        <v>38</v>
      </c>
      <c r="K120" s="68">
        <f t="shared" si="21"/>
        <v>0</v>
      </c>
      <c r="L120" s="98">
        <f t="shared" si="22"/>
        <v>2</v>
      </c>
      <c r="M120" s="98">
        <f t="shared" si="23"/>
        <v>32</v>
      </c>
      <c r="N120" s="98">
        <f t="shared" si="24"/>
        <v>2</v>
      </c>
      <c r="O120" s="68">
        <f t="shared" si="25"/>
        <v>30</v>
      </c>
      <c r="P120" s="98">
        <v>0</v>
      </c>
      <c r="Q120" s="98">
        <f t="shared" si="26"/>
        <v>0</v>
      </c>
      <c r="R120" s="98">
        <f t="shared" si="27"/>
        <v>2</v>
      </c>
      <c r="S120" s="99">
        <f t="shared" si="27"/>
        <v>2</v>
      </c>
      <c r="T120" s="100"/>
      <c r="U120" s="98"/>
      <c r="V120" s="98"/>
      <c r="W120" s="98"/>
      <c r="X120" s="98"/>
      <c r="Y120" s="103"/>
      <c r="Z120" s="100"/>
      <c r="AA120" s="98"/>
      <c r="AB120" s="98"/>
      <c r="AC120" s="98"/>
      <c r="AD120" s="98"/>
      <c r="AE120" s="103"/>
      <c r="AF120" s="100">
        <v>2</v>
      </c>
      <c r="AG120" s="98">
        <v>8</v>
      </c>
      <c r="AH120" s="98"/>
      <c r="AI120" s="98"/>
      <c r="AJ120" s="98"/>
      <c r="AK120" s="103"/>
      <c r="AL120" s="97"/>
      <c r="AM120" s="98">
        <v>22</v>
      </c>
      <c r="AN120" s="98"/>
      <c r="AO120" s="98">
        <v>2</v>
      </c>
      <c r="AP120" s="98">
        <v>2</v>
      </c>
      <c r="AQ120" s="103">
        <v>2</v>
      </c>
    </row>
    <row r="121" spans="1:69" ht="22.5" customHeight="1">
      <c r="A121" s="90" t="s">
        <v>163</v>
      </c>
      <c r="B121" s="109" t="s">
        <v>164</v>
      </c>
      <c r="C121" s="100"/>
      <c r="D121" s="98"/>
      <c r="E121" s="98">
        <v>3</v>
      </c>
      <c r="F121" s="101"/>
      <c r="G121" s="102"/>
      <c r="H121" s="97">
        <f t="shared" si="20"/>
        <v>36</v>
      </c>
      <c r="I121" s="95">
        <v>20</v>
      </c>
      <c r="J121" s="68">
        <v>36</v>
      </c>
      <c r="K121" s="68">
        <f t="shared" si="21"/>
        <v>0</v>
      </c>
      <c r="L121" s="98">
        <f t="shared" si="22"/>
        <v>2</v>
      </c>
      <c r="M121" s="98">
        <f t="shared" si="23"/>
        <v>30</v>
      </c>
      <c r="N121" s="98">
        <f t="shared" si="24"/>
        <v>10</v>
      </c>
      <c r="O121" s="68">
        <f t="shared" si="25"/>
        <v>20</v>
      </c>
      <c r="P121" s="98">
        <v>0</v>
      </c>
      <c r="Q121" s="98">
        <f t="shared" si="26"/>
        <v>0</v>
      </c>
      <c r="R121" s="98">
        <f t="shared" si="27"/>
        <v>2</v>
      </c>
      <c r="S121" s="99">
        <f t="shared" si="27"/>
        <v>2</v>
      </c>
      <c r="T121" s="100"/>
      <c r="U121" s="98"/>
      <c r="V121" s="98"/>
      <c r="W121" s="98"/>
      <c r="X121" s="98"/>
      <c r="Y121" s="103"/>
      <c r="Z121" s="100"/>
      <c r="AA121" s="98"/>
      <c r="AB121" s="98"/>
      <c r="AC121" s="98"/>
      <c r="AD121" s="98"/>
      <c r="AE121" s="103"/>
      <c r="AF121" s="100">
        <v>10</v>
      </c>
      <c r="AG121" s="98">
        <v>20</v>
      </c>
      <c r="AH121" s="98"/>
      <c r="AI121" s="98">
        <v>2</v>
      </c>
      <c r="AJ121" s="98">
        <v>2</v>
      </c>
      <c r="AK121" s="103">
        <v>2</v>
      </c>
      <c r="AL121" s="97"/>
      <c r="AM121" s="98"/>
      <c r="AN121" s="98"/>
      <c r="AO121" s="98"/>
      <c r="AP121" s="98"/>
      <c r="AQ121" s="103"/>
    </row>
    <row r="122" spans="1:69" ht="23.25" customHeight="1">
      <c r="A122" s="90" t="s">
        <v>165</v>
      </c>
      <c r="B122" s="109" t="s">
        <v>146</v>
      </c>
      <c r="C122" s="100"/>
      <c r="D122" s="98"/>
      <c r="E122" s="98">
        <v>3</v>
      </c>
      <c r="F122" s="101"/>
      <c r="G122" s="102"/>
      <c r="H122" s="97">
        <f t="shared" si="20"/>
        <v>38</v>
      </c>
      <c r="I122" s="95">
        <v>20</v>
      </c>
      <c r="J122" s="68">
        <v>38</v>
      </c>
      <c r="K122" s="98">
        <f t="shared" si="21"/>
        <v>0</v>
      </c>
      <c r="L122" s="98">
        <f t="shared" si="22"/>
        <v>0</v>
      </c>
      <c r="M122" s="98">
        <f t="shared" si="23"/>
        <v>34</v>
      </c>
      <c r="N122" s="98">
        <f t="shared" si="24"/>
        <v>0</v>
      </c>
      <c r="O122" s="68">
        <f t="shared" si="25"/>
        <v>34</v>
      </c>
      <c r="P122" s="98">
        <v>0</v>
      </c>
      <c r="Q122" s="98">
        <f t="shared" si="26"/>
        <v>0</v>
      </c>
      <c r="R122" s="98">
        <f t="shared" si="27"/>
        <v>2</v>
      </c>
      <c r="S122" s="99">
        <f t="shared" si="27"/>
        <v>2</v>
      </c>
      <c r="T122" s="100"/>
      <c r="U122" s="98"/>
      <c r="V122" s="98"/>
      <c r="W122" s="98"/>
      <c r="X122" s="98"/>
      <c r="Y122" s="103"/>
      <c r="Z122" s="100"/>
      <c r="AA122" s="98"/>
      <c r="AB122" s="98"/>
      <c r="AC122" s="98"/>
      <c r="AD122" s="98"/>
      <c r="AE122" s="103"/>
      <c r="AF122" s="100"/>
      <c r="AG122" s="98"/>
      <c r="AH122" s="98"/>
      <c r="AI122" s="98"/>
      <c r="AJ122" s="98"/>
      <c r="AK122" s="103"/>
      <c r="AL122" s="97"/>
      <c r="AM122" s="98">
        <v>34</v>
      </c>
      <c r="AN122" s="98"/>
      <c r="AO122" s="98"/>
      <c r="AP122" s="98">
        <v>2</v>
      </c>
      <c r="AQ122" s="103">
        <v>2</v>
      </c>
    </row>
    <row r="123" spans="1:69" ht="23.25" customHeight="1">
      <c r="A123" s="90" t="s">
        <v>166</v>
      </c>
      <c r="B123" s="109" t="s">
        <v>167</v>
      </c>
      <c r="C123" s="100"/>
      <c r="D123" s="98"/>
      <c r="E123" s="98"/>
      <c r="F123" s="101"/>
      <c r="G123" s="103">
        <v>4</v>
      </c>
      <c r="H123" s="97">
        <f t="shared" si="20"/>
        <v>34</v>
      </c>
      <c r="I123" s="95">
        <v>12</v>
      </c>
      <c r="J123" s="68">
        <v>34</v>
      </c>
      <c r="K123" s="98">
        <f t="shared" si="21"/>
        <v>0</v>
      </c>
      <c r="L123" s="98">
        <f t="shared" si="22"/>
        <v>2</v>
      </c>
      <c r="M123" s="98">
        <f t="shared" si="23"/>
        <v>28</v>
      </c>
      <c r="N123" s="98">
        <f t="shared" si="24"/>
        <v>4</v>
      </c>
      <c r="O123" s="68">
        <f t="shared" si="25"/>
        <v>24</v>
      </c>
      <c r="P123" s="98">
        <v>0</v>
      </c>
      <c r="Q123" s="98">
        <f t="shared" si="26"/>
        <v>0</v>
      </c>
      <c r="R123" s="98">
        <f t="shared" si="27"/>
        <v>2</v>
      </c>
      <c r="S123" s="99">
        <f t="shared" si="27"/>
        <v>2</v>
      </c>
      <c r="T123" s="100"/>
      <c r="U123" s="98"/>
      <c r="V123" s="98"/>
      <c r="W123" s="98"/>
      <c r="X123" s="98"/>
      <c r="Y123" s="103"/>
      <c r="Z123" s="100"/>
      <c r="AA123" s="98"/>
      <c r="AB123" s="98"/>
      <c r="AC123" s="98"/>
      <c r="AD123" s="98"/>
      <c r="AE123" s="103"/>
      <c r="AF123" s="100"/>
      <c r="AG123" s="98"/>
      <c r="AH123" s="98"/>
      <c r="AI123" s="98"/>
      <c r="AJ123" s="98"/>
      <c r="AK123" s="103"/>
      <c r="AL123" s="97">
        <v>4</v>
      </c>
      <c r="AM123" s="98">
        <v>24</v>
      </c>
      <c r="AN123" s="98"/>
      <c r="AO123" s="98">
        <v>2</v>
      </c>
      <c r="AP123" s="98">
        <v>2</v>
      </c>
      <c r="AQ123" s="103">
        <v>2</v>
      </c>
    </row>
    <row r="124" spans="1:69" ht="23.25" customHeight="1" thickBot="1">
      <c r="A124" s="90" t="s">
        <v>168</v>
      </c>
      <c r="B124" s="109" t="s">
        <v>169</v>
      </c>
      <c r="C124" s="105"/>
      <c r="D124" s="106"/>
      <c r="E124" s="106"/>
      <c r="F124" s="132"/>
      <c r="G124" s="119">
        <v>4</v>
      </c>
      <c r="H124" s="107">
        <f t="shared" si="20"/>
        <v>34</v>
      </c>
      <c r="I124" s="116">
        <v>10</v>
      </c>
      <c r="J124" s="68">
        <v>34</v>
      </c>
      <c r="K124" s="106">
        <f t="shared" si="21"/>
        <v>0</v>
      </c>
      <c r="L124" s="106">
        <f t="shared" si="22"/>
        <v>2</v>
      </c>
      <c r="M124" s="106">
        <f t="shared" si="23"/>
        <v>28</v>
      </c>
      <c r="N124" s="106">
        <f t="shared" si="24"/>
        <v>4</v>
      </c>
      <c r="O124" s="68">
        <f t="shared" si="25"/>
        <v>24</v>
      </c>
      <c r="P124" s="106">
        <v>0</v>
      </c>
      <c r="Q124" s="106">
        <f t="shared" si="26"/>
        <v>0</v>
      </c>
      <c r="R124" s="106">
        <f t="shared" si="27"/>
        <v>2</v>
      </c>
      <c r="S124" s="117">
        <f t="shared" si="27"/>
        <v>2</v>
      </c>
      <c r="T124" s="105"/>
      <c r="U124" s="106"/>
      <c r="V124" s="106"/>
      <c r="W124" s="106"/>
      <c r="X124" s="106"/>
      <c r="Y124" s="119"/>
      <c r="Z124" s="105"/>
      <c r="AA124" s="106"/>
      <c r="AB124" s="106"/>
      <c r="AC124" s="106"/>
      <c r="AD124" s="106"/>
      <c r="AE124" s="119"/>
      <c r="AF124" s="133"/>
      <c r="AG124" s="134"/>
      <c r="AH124" s="134"/>
      <c r="AI124" s="134"/>
      <c r="AJ124" s="134"/>
      <c r="AK124" s="135"/>
      <c r="AL124" s="136">
        <v>4</v>
      </c>
      <c r="AM124" s="134">
        <v>24</v>
      </c>
      <c r="AN124" s="134"/>
      <c r="AO124" s="134">
        <v>2</v>
      </c>
      <c r="AP124" s="134">
        <v>2</v>
      </c>
      <c r="AQ124" s="135">
        <v>2</v>
      </c>
    </row>
    <row r="125" spans="1:69" s="14" customFormat="1" ht="23.25" customHeight="1" thickBot="1">
      <c r="A125" s="88" t="s">
        <v>170</v>
      </c>
      <c r="B125" s="89" t="s">
        <v>171</v>
      </c>
      <c r="C125" s="363"/>
      <c r="D125" s="311"/>
      <c r="E125" s="311"/>
      <c r="F125" s="364"/>
      <c r="G125" s="86"/>
      <c r="H125" s="87">
        <f>SUM(H126:H145)</f>
        <v>144</v>
      </c>
      <c r="I125" s="87">
        <f>SUM(I126:I129)</f>
        <v>88</v>
      </c>
      <c r="J125" s="87">
        <f t="shared" ref="J125:S125" si="28">SUM(J126:J145)</f>
        <v>108</v>
      </c>
      <c r="K125" s="87">
        <f t="shared" si="28"/>
        <v>36</v>
      </c>
      <c r="L125" s="87">
        <f t="shared" si="28"/>
        <v>8</v>
      </c>
      <c r="M125" s="87">
        <f t="shared" si="28"/>
        <v>112</v>
      </c>
      <c r="N125" s="87">
        <f t="shared" si="28"/>
        <v>24</v>
      </c>
      <c r="O125" s="87">
        <f t="shared" si="28"/>
        <v>88</v>
      </c>
      <c r="P125" s="87">
        <f t="shared" si="28"/>
        <v>0</v>
      </c>
      <c r="Q125" s="87">
        <f t="shared" si="28"/>
        <v>0</v>
      </c>
      <c r="R125" s="87">
        <f t="shared" si="28"/>
        <v>8</v>
      </c>
      <c r="S125" s="83">
        <f t="shared" si="28"/>
        <v>16</v>
      </c>
      <c r="T125" s="310">
        <f>SUM(T126:Y145)</f>
        <v>0</v>
      </c>
      <c r="U125" s="311"/>
      <c r="V125" s="311"/>
      <c r="W125" s="311"/>
      <c r="X125" s="311"/>
      <c r="Y125" s="312"/>
      <c r="Z125" s="310">
        <f>SUM(Z126:AE145)</f>
        <v>0</v>
      </c>
      <c r="AA125" s="311"/>
      <c r="AB125" s="311"/>
      <c r="AC125" s="311"/>
      <c r="AD125" s="311"/>
      <c r="AE125" s="312"/>
      <c r="AF125" s="310">
        <f>SUM(AF126:AK145)</f>
        <v>144</v>
      </c>
      <c r="AG125" s="311"/>
      <c r="AH125" s="311"/>
      <c r="AI125" s="311"/>
      <c r="AJ125" s="311"/>
      <c r="AK125" s="312"/>
      <c r="AL125" s="310">
        <f>SUM(AL126:AQ145)</f>
        <v>0</v>
      </c>
      <c r="AM125" s="311"/>
      <c r="AN125" s="311"/>
      <c r="AO125" s="311"/>
      <c r="AP125" s="311"/>
      <c r="AQ125" s="312"/>
      <c r="AR125" s="323"/>
      <c r="AS125" s="323"/>
      <c r="AT125" s="323"/>
      <c r="AU125" s="323"/>
      <c r="AV125" s="323"/>
      <c r="AW125" s="323"/>
      <c r="AX125" s="323"/>
      <c r="AY125" s="323"/>
      <c r="AZ125" s="323"/>
      <c r="BA125" s="323"/>
      <c r="BB125" s="323"/>
      <c r="BC125" s="323"/>
      <c r="BD125" s="323"/>
      <c r="BE125" s="323"/>
      <c r="BF125" s="323"/>
      <c r="BG125" s="323"/>
      <c r="BH125" s="323"/>
      <c r="BI125" s="323"/>
      <c r="BJ125" s="323"/>
      <c r="BK125" s="323"/>
      <c r="BL125" s="323"/>
      <c r="BM125" s="323"/>
      <c r="BN125" s="323"/>
      <c r="BO125" s="323"/>
      <c r="BP125" s="1"/>
      <c r="BQ125" s="1"/>
    </row>
    <row r="126" spans="1:69" ht="23.25" customHeight="1">
      <c r="A126" s="90" t="s">
        <v>172</v>
      </c>
      <c r="B126" s="137" t="s">
        <v>173</v>
      </c>
      <c r="C126" s="100"/>
      <c r="D126" s="98">
        <v>3</v>
      </c>
      <c r="E126" s="98"/>
      <c r="F126" s="101"/>
      <c r="G126" s="102"/>
      <c r="H126" s="97">
        <f>L126+M126+P126+Q126+R126+S126</f>
        <v>36</v>
      </c>
      <c r="I126" s="95">
        <v>20</v>
      </c>
      <c r="J126" s="68">
        <v>36</v>
      </c>
      <c r="K126" s="98">
        <f>H126-J126</f>
        <v>0</v>
      </c>
      <c r="L126" s="98">
        <f>W126+AC126+AI126+AO126+AU126+BA126+BG126+BM126</f>
        <v>2</v>
      </c>
      <c r="M126" s="98">
        <f>N126+O126</f>
        <v>26</v>
      </c>
      <c r="N126" s="98">
        <f>T126+Z126+AF126+AL126+AR126+AX126+BD126+BJ126</f>
        <v>6</v>
      </c>
      <c r="O126" s="68">
        <f>U126+AA126+AG126+AM126+AS126+AY126+BE126+BK126-P126</f>
        <v>20</v>
      </c>
      <c r="P126" s="98">
        <v>0</v>
      </c>
      <c r="Q126" s="98">
        <f>V126+AB126+AH126+AN126+AT126+AZ126+BF126+BL126</f>
        <v>0</v>
      </c>
      <c r="R126" s="98">
        <f t="shared" ref="R126:S129" si="29">X126+AD126+AJ126+AP126+AV126+BB126+BH126+BN126</f>
        <v>2</v>
      </c>
      <c r="S126" s="99">
        <f t="shared" si="29"/>
        <v>6</v>
      </c>
      <c r="T126" s="100"/>
      <c r="U126" s="98"/>
      <c r="V126" s="98"/>
      <c r="W126" s="98"/>
      <c r="X126" s="98"/>
      <c r="Y126" s="103"/>
      <c r="Z126" s="100"/>
      <c r="AA126" s="98"/>
      <c r="AB126" s="98"/>
      <c r="AC126" s="98"/>
      <c r="AD126" s="98"/>
      <c r="AE126" s="103"/>
      <c r="AF126" s="97">
        <v>6</v>
      </c>
      <c r="AG126" s="98">
        <v>20</v>
      </c>
      <c r="AH126" s="98"/>
      <c r="AI126" s="98">
        <v>2</v>
      </c>
      <c r="AJ126" s="98">
        <v>2</v>
      </c>
      <c r="AK126" s="103">
        <v>6</v>
      </c>
      <c r="AL126" s="100"/>
      <c r="AM126" s="98"/>
      <c r="AN126" s="98"/>
      <c r="AO126" s="98"/>
      <c r="AP126" s="98"/>
      <c r="AQ126" s="103"/>
    </row>
    <row r="127" spans="1:69" ht="21" customHeight="1">
      <c r="A127" s="121" t="s">
        <v>174</v>
      </c>
      <c r="B127" s="138" t="s">
        <v>175</v>
      </c>
      <c r="C127" s="100"/>
      <c r="D127" s="98">
        <v>3</v>
      </c>
      <c r="E127" s="98"/>
      <c r="F127" s="101"/>
      <c r="G127" s="102"/>
      <c r="H127" s="97">
        <f>L127+M127+P127+Q127+R127+S127</f>
        <v>36</v>
      </c>
      <c r="I127" s="95">
        <v>20</v>
      </c>
      <c r="J127" s="68">
        <v>36</v>
      </c>
      <c r="K127" s="98">
        <f>H127-J127</f>
        <v>0</v>
      </c>
      <c r="L127" s="98">
        <f>W127+AC127+AI127+AO127+AU127+BA127+BG127+BM127</f>
        <v>2</v>
      </c>
      <c r="M127" s="98">
        <f>N127+O127</f>
        <v>26</v>
      </c>
      <c r="N127" s="98">
        <f>T127+Z127+AF127+AL127+AR127+AX127+BD127+BJ127</f>
        <v>6</v>
      </c>
      <c r="O127" s="68">
        <f>U127+AA127+AG127+AM127+AS127+AY127+BE127+BK127-P127</f>
        <v>20</v>
      </c>
      <c r="P127" s="98">
        <v>0</v>
      </c>
      <c r="Q127" s="98">
        <f>V127+AB127+AH127+AN127+AT127+AZ127+BF127+BL127</f>
        <v>0</v>
      </c>
      <c r="R127" s="98">
        <f t="shared" si="29"/>
        <v>2</v>
      </c>
      <c r="S127" s="99">
        <f t="shared" si="29"/>
        <v>6</v>
      </c>
      <c r="T127" s="100"/>
      <c r="U127" s="98"/>
      <c r="V127" s="98"/>
      <c r="W127" s="98"/>
      <c r="X127" s="98"/>
      <c r="Y127" s="103"/>
      <c r="Z127" s="100"/>
      <c r="AA127" s="98"/>
      <c r="AB127" s="98"/>
      <c r="AC127" s="98"/>
      <c r="AD127" s="98"/>
      <c r="AE127" s="103"/>
      <c r="AF127" s="97">
        <v>6</v>
      </c>
      <c r="AG127" s="98">
        <v>20</v>
      </c>
      <c r="AH127" s="98"/>
      <c r="AI127" s="98">
        <v>2</v>
      </c>
      <c r="AJ127" s="98">
        <v>2</v>
      </c>
      <c r="AK127" s="99">
        <v>6</v>
      </c>
      <c r="AL127" s="100"/>
      <c r="AM127" s="98"/>
      <c r="AN127" s="98"/>
      <c r="AO127" s="98"/>
      <c r="AP127" s="98"/>
      <c r="AQ127" s="103"/>
    </row>
    <row r="128" spans="1:69" ht="26.25" customHeight="1">
      <c r="A128" s="121" t="s">
        <v>176</v>
      </c>
      <c r="B128" s="138" t="s">
        <v>177</v>
      </c>
      <c r="C128" s="100"/>
      <c r="D128" s="98"/>
      <c r="E128" s="98"/>
      <c r="F128" s="101"/>
      <c r="G128" s="103">
        <v>3</v>
      </c>
      <c r="H128" s="97">
        <f>L128+M128+P128+Q128+R128+S128</f>
        <v>36</v>
      </c>
      <c r="I128" s="95">
        <v>24</v>
      </c>
      <c r="J128" s="68">
        <v>36</v>
      </c>
      <c r="K128" s="98">
        <f>H128-J128</f>
        <v>0</v>
      </c>
      <c r="L128" s="98">
        <f>W128+AC128+AI128+AO128+AU128+BA128+BG128+BM128</f>
        <v>2</v>
      </c>
      <c r="M128" s="98">
        <f>N128+O128</f>
        <v>30</v>
      </c>
      <c r="N128" s="98">
        <f>T128+Z128+AF128+AL128+AR128+AX128+BD128+BJ128</f>
        <v>6</v>
      </c>
      <c r="O128" s="68">
        <f>U128+AA128+AG128+AM128+AS128+AY128+BE128+BK128-P128</f>
        <v>24</v>
      </c>
      <c r="P128" s="98">
        <v>0</v>
      </c>
      <c r="Q128" s="98">
        <f>V128+AB128+AH128+AN128+AT128+AZ128+BF128+BL128</f>
        <v>0</v>
      </c>
      <c r="R128" s="98">
        <f t="shared" si="29"/>
        <v>2</v>
      </c>
      <c r="S128" s="99">
        <f t="shared" si="29"/>
        <v>2</v>
      </c>
      <c r="T128" s="100"/>
      <c r="U128" s="98"/>
      <c r="V128" s="98"/>
      <c r="W128" s="98"/>
      <c r="X128" s="98"/>
      <c r="Y128" s="103"/>
      <c r="Z128" s="100"/>
      <c r="AA128" s="98"/>
      <c r="AB128" s="98"/>
      <c r="AC128" s="98"/>
      <c r="AD128" s="98"/>
      <c r="AE128" s="103"/>
      <c r="AF128" s="97">
        <v>6</v>
      </c>
      <c r="AG128" s="98">
        <v>24</v>
      </c>
      <c r="AH128" s="98"/>
      <c r="AI128" s="98">
        <v>2</v>
      </c>
      <c r="AJ128" s="98">
        <v>2</v>
      </c>
      <c r="AK128" s="99">
        <v>2</v>
      </c>
      <c r="AL128" s="100"/>
      <c r="AM128" s="98"/>
      <c r="AN128" s="98"/>
      <c r="AO128" s="98"/>
      <c r="AP128" s="98"/>
      <c r="AQ128" s="103"/>
    </row>
    <row r="129" spans="1:43" ht="26.25" customHeight="1" thickBot="1">
      <c r="A129" s="121" t="s">
        <v>178</v>
      </c>
      <c r="B129" s="138" t="s">
        <v>179</v>
      </c>
      <c r="C129" s="100"/>
      <c r="D129" s="98"/>
      <c r="E129" s="98"/>
      <c r="F129" s="101"/>
      <c r="G129" s="103">
        <v>3</v>
      </c>
      <c r="H129" s="97">
        <f>L129+M129+P129+Q129+R129+S129</f>
        <v>36</v>
      </c>
      <c r="I129" s="95">
        <v>24</v>
      </c>
      <c r="J129" s="68">
        <v>0</v>
      </c>
      <c r="K129" s="98">
        <v>36</v>
      </c>
      <c r="L129" s="98">
        <f>W129+AC129+AI129+AO129+AU129+BA129+BG129+BM129</f>
        <v>2</v>
      </c>
      <c r="M129" s="98">
        <f>N129+O129</f>
        <v>30</v>
      </c>
      <c r="N129" s="98">
        <f>T129+Z129+AF129+AL129+AR129+AX129+BD129+BJ129</f>
        <v>6</v>
      </c>
      <c r="O129" s="68">
        <f>U129+AA129+AG129+AM129+AS129+AY129+BE129+BK129-P129</f>
        <v>24</v>
      </c>
      <c r="P129" s="98">
        <v>0</v>
      </c>
      <c r="Q129" s="98">
        <f>V129+AB129+AH129+AN129+AT129+AZ129+BF129+BL129</f>
        <v>0</v>
      </c>
      <c r="R129" s="98">
        <f t="shared" si="29"/>
        <v>2</v>
      </c>
      <c r="S129" s="99">
        <f t="shared" si="29"/>
        <v>2</v>
      </c>
      <c r="T129" s="100"/>
      <c r="U129" s="98"/>
      <c r="V129" s="98"/>
      <c r="W129" s="98"/>
      <c r="X129" s="98"/>
      <c r="Y129" s="103"/>
      <c r="Z129" s="100"/>
      <c r="AA129" s="98"/>
      <c r="AB129" s="98"/>
      <c r="AC129" s="98"/>
      <c r="AD129" s="98"/>
      <c r="AE129" s="103"/>
      <c r="AF129" s="97">
        <v>6</v>
      </c>
      <c r="AG129" s="98">
        <v>24</v>
      </c>
      <c r="AH129" s="98"/>
      <c r="AI129" s="98">
        <v>2</v>
      </c>
      <c r="AJ129" s="98">
        <v>2</v>
      </c>
      <c r="AK129" s="99">
        <v>2</v>
      </c>
      <c r="AL129" s="100"/>
      <c r="AM129" s="98"/>
      <c r="AN129" s="98"/>
      <c r="AO129" s="98"/>
      <c r="AP129" s="98"/>
      <c r="AQ129" s="103"/>
    </row>
    <row r="130" spans="1:43" ht="29.25" hidden="1" customHeight="1">
      <c r="A130" s="121"/>
      <c r="B130" s="138"/>
      <c r="C130" s="100"/>
      <c r="D130" s="98"/>
      <c r="E130" s="98"/>
      <c r="F130" s="101"/>
      <c r="G130" s="102"/>
      <c r="H130" s="97"/>
      <c r="I130" s="95"/>
      <c r="J130" s="68"/>
      <c r="K130" s="98"/>
      <c r="L130" s="98"/>
      <c r="M130" s="98"/>
      <c r="N130" s="98"/>
      <c r="O130" s="68"/>
      <c r="P130" s="98"/>
      <c r="Q130" s="98"/>
      <c r="R130" s="98"/>
      <c r="S130" s="99"/>
      <c r="T130" s="100"/>
      <c r="U130" s="98"/>
      <c r="V130" s="98"/>
      <c r="W130" s="98"/>
      <c r="X130" s="98"/>
      <c r="Y130" s="103"/>
      <c r="Z130" s="100"/>
      <c r="AA130" s="98"/>
      <c r="AB130" s="98"/>
      <c r="AC130" s="98"/>
      <c r="AD130" s="98"/>
      <c r="AE130" s="103"/>
      <c r="AF130" s="97"/>
      <c r="AG130" s="98"/>
      <c r="AH130" s="98"/>
      <c r="AI130" s="98"/>
      <c r="AJ130" s="98"/>
      <c r="AK130" s="99"/>
      <c r="AL130" s="100"/>
      <c r="AM130" s="98"/>
      <c r="AN130" s="98"/>
      <c r="AO130" s="98"/>
      <c r="AP130" s="98"/>
      <c r="AQ130" s="103"/>
    </row>
    <row r="131" spans="1:43" ht="23.25" hidden="1" customHeight="1">
      <c r="A131" s="121"/>
      <c r="B131" s="109"/>
      <c r="C131" s="100"/>
      <c r="D131" s="98"/>
      <c r="E131" s="98"/>
      <c r="F131" s="101"/>
      <c r="G131" s="102"/>
      <c r="H131" s="97"/>
      <c r="I131" s="95"/>
      <c r="J131" s="68"/>
      <c r="K131" s="98"/>
      <c r="L131" s="98"/>
      <c r="M131" s="98"/>
      <c r="N131" s="98"/>
      <c r="O131" s="68"/>
      <c r="P131" s="98"/>
      <c r="Q131" s="98"/>
      <c r="R131" s="98"/>
      <c r="S131" s="99"/>
      <c r="T131" s="100"/>
      <c r="U131" s="98"/>
      <c r="V131" s="98"/>
      <c r="W131" s="98"/>
      <c r="X131" s="98"/>
      <c r="Y131" s="103"/>
      <c r="Z131" s="100"/>
      <c r="AA131" s="98"/>
      <c r="AB131" s="98"/>
      <c r="AC131" s="98"/>
      <c r="AD131" s="98"/>
      <c r="AE131" s="103"/>
      <c r="AF131" s="97"/>
      <c r="AG131" s="98"/>
      <c r="AH131" s="98"/>
      <c r="AI131" s="98"/>
      <c r="AJ131" s="98"/>
      <c r="AK131" s="99"/>
      <c r="AL131" s="100"/>
      <c r="AM131" s="98"/>
      <c r="AN131" s="98"/>
      <c r="AO131" s="98"/>
      <c r="AP131" s="98"/>
      <c r="AQ131" s="103"/>
    </row>
    <row r="132" spans="1:43" ht="25.5" hidden="1" customHeight="1">
      <c r="A132" s="121"/>
      <c r="B132" s="109"/>
      <c r="C132" s="100"/>
      <c r="D132" s="98"/>
      <c r="E132" s="98"/>
      <c r="F132" s="101"/>
      <c r="G132" s="102"/>
      <c r="H132" s="97"/>
      <c r="I132" s="95"/>
      <c r="J132" s="68"/>
      <c r="K132" s="98"/>
      <c r="L132" s="98"/>
      <c r="M132" s="98"/>
      <c r="N132" s="98"/>
      <c r="O132" s="68"/>
      <c r="P132" s="98"/>
      <c r="Q132" s="98"/>
      <c r="R132" s="98"/>
      <c r="S132" s="99"/>
      <c r="T132" s="100"/>
      <c r="U132" s="98"/>
      <c r="V132" s="98"/>
      <c r="W132" s="98"/>
      <c r="X132" s="98"/>
      <c r="Y132" s="103"/>
      <c r="Z132" s="100"/>
      <c r="AA132" s="98"/>
      <c r="AB132" s="98"/>
      <c r="AC132" s="98"/>
      <c r="AD132" s="98"/>
      <c r="AE132" s="103"/>
      <c r="AF132" s="97"/>
      <c r="AG132" s="98"/>
      <c r="AH132" s="98"/>
      <c r="AI132" s="98"/>
      <c r="AJ132" s="98"/>
      <c r="AK132" s="99"/>
      <c r="AL132" s="100"/>
      <c r="AM132" s="98"/>
      <c r="AN132" s="98"/>
      <c r="AO132" s="98"/>
      <c r="AP132" s="98"/>
      <c r="AQ132" s="103"/>
    </row>
    <row r="133" spans="1:43" ht="23.25" hidden="1" customHeight="1">
      <c r="A133" s="121"/>
      <c r="B133" s="109"/>
      <c r="C133" s="100"/>
      <c r="D133" s="98"/>
      <c r="E133" s="98"/>
      <c r="F133" s="101"/>
      <c r="G133" s="102"/>
      <c r="H133" s="97"/>
      <c r="I133" s="95"/>
      <c r="J133" s="68"/>
      <c r="K133" s="98"/>
      <c r="L133" s="98"/>
      <c r="M133" s="98"/>
      <c r="N133" s="98"/>
      <c r="O133" s="68"/>
      <c r="P133" s="98"/>
      <c r="Q133" s="98"/>
      <c r="R133" s="98"/>
      <c r="S133" s="99"/>
      <c r="T133" s="100"/>
      <c r="U133" s="98"/>
      <c r="V133" s="98"/>
      <c r="W133" s="98"/>
      <c r="X133" s="98"/>
      <c r="Y133" s="103"/>
      <c r="Z133" s="100"/>
      <c r="AA133" s="98"/>
      <c r="AB133" s="98"/>
      <c r="AC133" s="98"/>
      <c r="AD133" s="98"/>
      <c r="AE133" s="103"/>
      <c r="AF133" s="97"/>
      <c r="AG133" s="98"/>
      <c r="AH133" s="98"/>
      <c r="AI133" s="98"/>
      <c r="AJ133" s="98"/>
      <c r="AK133" s="99"/>
      <c r="AL133" s="100"/>
      <c r="AM133" s="98"/>
      <c r="AN133" s="98"/>
      <c r="AO133" s="98"/>
      <c r="AP133" s="98"/>
      <c r="AQ133" s="103"/>
    </row>
    <row r="134" spans="1:43" ht="23.25" hidden="1" customHeight="1">
      <c r="A134" s="121"/>
      <c r="B134" s="109"/>
      <c r="C134" s="100"/>
      <c r="D134" s="98"/>
      <c r="E134" s="98"/>
      <c r="F134" s="101"/>
      <c r="G134" s="102"/>
      <c r="H134" s="97"/>
      <c r="I134" s="95"/>
      <c r="J134" s="68"/>
      <c r="K134" s="98"/>
      <c r="L134" s="98"/>
      <c r="M134" s="98"/>
      <c r="N134" s="98"/>
      <c r="O134" s="68"/>
      <c r="P134" s="98"/>
      <c r="Q134" s="98"/>
      <c r="R134" s="98"/>
      <c r="S134" s="99"/>
      <c r="T134" s="100"/>
      <c r="U134" s="98"/>
      <c r="V134" s="98"/>
      <c r="W134" s="98"/>
      <c r="X134" s="98"/>
      <c r="Y134" s="103"/>
      <c r="Z134" s="100"/>
      <c r="AA134" s="98"/>
      <c r="AB134" s="98"/>
      <c r="AC134" s="98"/>
      <c r="AD134" s="98"/>
      <c r="AE134" s="103"/>
      <c r="AF134" s="97"/>
      <c r="AG134" s="98"/>
      <c r="AH134" s="98"/>
      <c r="AI134" s="98"/>
      <c r="AJ134" s="98"/>
      <c r="AK134" s="99"/>
      <c r="AL134" s="100"/>
      <c r="AM134" s="98"/>
      <c r="AN134" s="98"/>
      <c r="AO134" s="98"/>
      <c r="AP134" s="98"/>
      <c r="AQ134" s="103"/>
    </row>
    <row r="135" spans="1:43" ht="23.25" hidden="1" customHeight="1">
      <c r="A135" s="121"/>
      <c r="B135" s="109"/>
      <c r="C135" s="100"/>
      <c r="D135" s="98"/>
      <c r="E135" s="98"/>
      <c r="F135" s="101"/>
      <c r="G135" s="102"/>
      <c r="H135" s="97"/>
      <c r="I135" s="95"/>
      <c r="J135" s="68"/>
      <c r="K135" s="98"/>
      <c r="L135" s="98"/>
      <c r="M135" s="98"/>
      <c r="N135" s="98"/>
      <c r="O135" s="68"/>
      <c r="P135" s="98"/>
      <c r="Q135" s="98"/>
      <c r="R135" s="98"/>
      <c r="S135" s="99"/>
      <c r="T135" s="100"/>
      <c r="U135" s="98"/>
      <c r="V135" s="98"/>
      <c r="W135" s="98"/>
      <c r="X135" s="98"/>
      <c r="Y135" s="103"/>
      <c r="Z135" s="100"/>
      <c r="AA135" s="98"/>
      <c r="AB135" s="98"/>
      <c r="AC135" s="98"/>
      <c r="AD135" s="98"/>
      <c r="AE135" s="103"/>
      <c r="AF135" s="97"/>
      <c r="AG135" s="98"/>
      <c r="AH135" s="98"/>
      <c r="AI135" s="98"/>
      <c r="AJ135" s="98"/>
      <c r="AK135" s="99"/>
      <c r="AL135" s="100"/>
      <c r="AM135" s="98"/>
      <c r="AN135" s="98"/>
      <c r="AO135" s="98"/>
      <c r="AP135" s="98"/>
      <c r="AQ135" s="103"/>
    </row>
    <row r="136" spans="1:43" ht="23.25" hidden="1" customHeight="1">
      <c r="A136" s="121"/>
      <c r="B136" s="109"/>
      <c r="C136" s="100"/>
      <c r="D136" s="98"/>
      <c r="E136" s="98"/>
      <c r="F136" s="101"/>
      <c r="G136" s="102"/>
      <c r="H136" s="97"/>
      <c r="I136" s="95"/>
      <c r="J136" s="68"/>
      <c r="K136" s="98"/>
      <c r="L136" s="98"/>
      <c r="M136" s="98"/>
      <c r="N136" s="98"/>
      <c r="O136" s="68"/>
      <c r="P136" s="98"/>
      <c r="Q136" s="98"/>
      <c r="R136" s="98"/>
      <c r="S136" s="99"/>
      <c r="T136" s="100"/>
      <c r="U136" s="98"/>
      <c r="V136" s="98"/>
      <c r="W136" s="98"/>
      <c r="X136" s="98"/>
      <c r="Y136" s="103"/>
      <c r="Z136" s="100"/>
      <c r="AA136" s="98"/>
      <c r="AB136" s="98"/>
      <c r="AC136" s="98"/>
      <c r="AD136" s="98"/>
      <c r="AE136" s="103"/>
      <c r="AF136" s="97"/>
      <c r="AG136" s="98"/>
      <c r="AH136" s="98"/>
      <c r="AI136" s="98"/>
      <c r="AJ136" s="98"/>
      <c r="AK136" s="99"/>
      <c r="AL136" s="100"/>
      <c r="AM136" s="98"/>
      <c r="AN136" s="98"/>
      <c r="AO136" s="98"/>
      <c r="AP136" s="98"/>
      <c r="AQ136" s="103"/>
    </row>
    <row r="137" spans="1:43" ht="27" hidden="1" customHeight="1">
      <c r="A137" s="121"/>
      <c r="B137" s="109"/>
      <c r="C137" s="100"/>
      <c r="D137" s="98"/>
      <c r="E137" s="98"/>
      <c r="F137" s="101"/>
      <c r="G137" s="102"/>
      <c r="H137" s="97"/>
      <c r="I137" s="95"/>
      <c r="J137" s="68"/>
      <c r="K137" s="98"/>
      <c r="L137" s="98"/>
      <c r="M137" s="98"/>
      <c r="N137" s="98"/>
      <c r="O137" s="68"/>
      <c r="P137" s="98"/>
      <c r="Q137" s="98"/>
      <c r="R137" s="98"/>
      <c r="S137" s="99"/>
      <c r="T137" s="100"/>
      <c r="U137" s="98"/>
      <c r="V137" s="98"/>
      <c r="W137" s="98"/>
      <c r="X137" s="98"/>
      <c r="Y137" s="103"/>
      <c r="Z137" s="100"/>
      <c r="AA137" s="98"/>
      <c r="AB137" s="98"/>
      <c r="AC137" s="98"/>
      <c r="AD137" s="98"/>
      <c r="AE137" s="103"/>
      <c r="AF137" s="97"/>
      <c r="AG137" s="98"/>
      <c r="AH137" s="98"/>
      <c r="AI137" s="98"/>
      <c r="AJ137" s="98"/>
      <c r="AK137" s="99"/>
      <c r="AL137" s="100"/>
      <c r="AM137" s="98"/>
      <c r="AN137" s="98"/>
      <c r="AO137" s="98"/>
      <c r="AP137" s="98"/>
      <c r="AQ137" s="103"/>
    </row>
    <row r="138" spans="1:43" ht="23.25" hidden="1" customHeight="1">
      <c r="A138" s="121"/>
      <c r="B138" s="109"/>
      <c r="C138" s="100"/>
      <c r="D138" s="98"/>
      <c r="E138" s="98"/>
      <c r="F138" s="101"/>
      <c r="G138" s="102"/>
      <c r="H138" s="97"/>
      <c r="I138" s="95"/>
      <c r="J138" s="68"/>
      <c r="K138" s="98"/>
      <c r="L138" s="98"/>
      <c r="M138" s="98"/>
      <c r="N138" s="98"/>
      <c r="O138" s="68"/>
      <c r="P138" s="98"/>
      <c r="Q138" s="98"/>
      <c r="R138" s="98"/>
      <c r="S138" s="99"/>
      <c r="T138" s="100"/>
      <c r="U138" s="98"/>
      <c r="V138" s="98"/>
      <c r="W138" s="98"/>
      <c r="X138" s="98"/>
      <c r="Y138" s="103"/>
      <c r="Z138" s="100"/>
      <c r="AA138" s="98"/>
      <c r="AB138" s="98"/>
      <c r="AC138" s="98"/>
      <c r="AD138" s="98"/>
      <c r="AE138" s="103"/>
      <c r="AF138" s="97"/>
      <c r="AG138" s="98"/>
      <c r="AH138" s="98"/>
      <c r="AI138" s="98"/>
      <c r="AJ138" s="98"/>
      <c r="AK138" s="99"/>
      <c r="AL138" s="100"/>
      <c r="AM138" s="98"/>
      <c r="AN138" s="98"/>
      <c r="AO138" s="98"/>
      <c r="AP138" s="98"/>
      <c r="AQ138" s="103"/>
    </row>
    <row r="139" spans="1:43" ht="23.25" hidden="1" customHeight="1">
      <c r="A139" s="121"/>
      <c r="B139" s="109"/>
      <c r="C139" s="100"/>
      <c r="D139" s="98"/>
      <c r="E139" s="98"/>
      <c r="F139" s="101"/>
      <c r="G139" s="102"/>
      <c r="H139" s="97"/>
      <c r="I139" s="95"/>
      <c r="J139" s="68"/>
      <c r="K139" s="98"/>
      <c r="L139" s="98"/>
      <c r="M139" s="98"/>
      <c r="N139" s="98"/>
      <c r="O139" s="68"/>
      <c r="P139" s="98"/>
      <c r="Q139" s="98"/>
      <c r="R139" s="98"/>
      <c r="S139" s="99"/>
      <c r="T139" s="100"/>
      <c r="U139" s="98"/>
      <c r="V139" s="98"/>
      <c r="W139" s="98"/>
      <c r="X139" s="98"/>
      <c r="Y139" s="103"/>
      <c r="Z139" s="100"/>
      <c r="AA139" s="98"/>
      <c r="AB139" s="98"/>
      <c r="AC139" s="98"/>
      <c r="AD139" s="98"/>
      <c r="AE139" s="103"/>
      <c r="AF139" s="97"/>
      <c r="AG139" s="98"/>
      <c r="AH139" s="98"/>
      <c r="AI139" s="98"/>
      <c r="AJ139" s="98"/>
      <c r="AK139" s="99"/>
      <c r="AL139" s="100"/>
      <c r="AM139" s="98"/>
      <c r="AN139" s="98"/>
      <c r="AO139" s="98"/>
      <c r="AP139" s="98"/>
      <c r="AQ139" s="103"/>
    </row>
    <row r="140" spans="1:43" ht="23.25" hidden="1" customHeight="1">
      <c r="A140" s="121"/>
      <c r="B140" s="109"/>
      <c r="C140" s="100"/>
      <c r="D140" s="98"/>
      <c r="E140" s="98"/>
      <c r="F140" s="101"/>
      <c r="G140" s="102"/>
      <c r="H140" s="97"/>
      <c r="I140" s="95"/>
      <c r="J140" s="68"/>
      <c r="K140" s="98"/>
      <c r="L140" s="98"/>
      <c r="M140" s="98"/>
      <c r="N140" s="98"/>
      <c r="O140" s="68"/>
      <c r="P140" s="98"/>
      <c r="Q140" s="98"/>
      <c r="R140" s="98"/>
      <c r="S140" s="99"/>
      <c r="T140" s="100"/>
      <c r="U140" s="98"/>
      <c r="V140" s="98"/>
      <c r="W140" s="98"/>
      <c r="X140" s="98"/>
      <c r="Y140" s="103"/>
      <c r="Z140" s="100"/>
      <c r="AA140" s="98"/>
      <c r="AB140" s="98"/>
      <c r="AC140" s="98"/>
      <c r="AD140" s="98"/>
      <c r="AE140" s="103"/>
      <c r="AF140" s="97"/>
      <c r="AG140" s="98"/>
      <c r="AH140" s="98"/>
      <c r="AI140" s="98"/>
      <c r="AJ140" s="98"/>
      <c r="AK140" s="99"/>
      <c r="AL140" s="100"/>
      <c r="AM140" s="98"/>
      <c r="AN140" s="98"/>
      <c r="AO140" s="98"/>
      <c r="AP140" s="98"/>
      <c r="AQ140" s="103"/>
    </row>
    <row r="141" spans="1:43" ht="19.5" hidden="1" customHeight="1">
      <c r="A141" s="121"/>
      <c r="B141" s="109"/>
      <c r="C141" s="100"/>
      <c r="D141" s="98"/>
      <c r="E141" s="98"/>
      <c r="F141" s="101"/>
      <c r="G141" s="102"/>
      <c r="H141" s="97"/>
      <c r="I141" s="95"/>
      <c r="J141" s="68"/>
      <c r="K141" s="98"/>
      <c r="L141" s="98"/>
      <c r="M141" s="98"/>
      <c r="N141" s="98"/>
      <c r="O141" s="68"/>
      <c r="P141" s="98"/>
      <c r="Q141" s="98"/>
      <c r="R141" s="98"/>
      <c r="S141" s="99"/>
      <c r="T141" s="100"/>
      <c r="U141" s="98"/>
      <c r="V141" s="98"/>
      <c r="W141" s="98"/>
      <c r="X141" s="98"/>
      <c r="Y141" s="103"/>
      <c r="Z141" s="100"/>
      <c r="AA141" s="98"/>
      <c r="AB141" s="98"/>
      <c r="AC141" s="98"/>
      <c r="AD141" s="98"/>
      <c r="AE141" s="103"/>
      <c r="AF141" s="97"/>
      <c r="AG141" s="98"/>
      <c r="AH141" s="98"/>
      <c r="AI141" s="98"/>
      <c r="AJ141" s="98"/>
      <c r="AK141" s="99"/>
      <c r="AL141" s="100"/>
      <c r="AM141" s="98"/>
      <c r="AN141" s="98"/>
      <c r="AO141" s="98"/>
      <c r="AP141" s="98"/>
      <c r="AQ141" s="103"/>
    </row>
    <row r="142" spans="1:43" ht="18.75" hidden="1" customHeight="1">
      <c r="A142" s="121"/>
      <c r="B142" s="109"/>
      <c r="C142" s="100"/>
      <c r="D142" s="98"/>
      <c r="E142" s="98"/>
      <c r="F142" s="101"/>
      <c r="G142" s="102"/>
      <c r="H142" s="97"/>
      <c r="I142" s="95"/>
      <c r="J142" s="68"/>
      <c r="K142" s="98"/>
      <c r="L142" s="98"/>
      <c r="M142" s="98"/>
      <c r="N142" s="98"/>
      <c r="O142" s="68"/>
      <c r="P142" s="98"/>
      <c r="Q142" s="98"/>
      <c r="R142" s="98"/>
      <c r="S142" s="99"/>
      <c r="T142" s="100"/>
      <c r="U142" s="98"/>
      <c r="V142" s="98"/>
      <c r="W142" s="98"/>
      <c r="X142" s="98"/>
      <c r="Y142" s="103"/>
      <c r="Z142" s="100"/>
      <c r="AA142" s="98"/>
      <c r="AB142" s="98"/>
      <c r="AC142" s="98"/>
      <c r="AD142" s="98"/>
      <c r="AE142" s="103"/>
      <c r="AF142" s="97"/>
      <c r="AG142" s="98"/>
      <c r="AH142" s="98"/>
      <c r="AI142" s="98"/>
      <c r="AJ142" s="98"/>
      <c r="AK142" s="99"/>
      <c r="AL142" s="100"/>
      <c r="AM142" s="98"/>
      <c r="AN142" s="98"/>
      <c r="AO142" s="98"/>
      <c r="AP142" s="98"/>
      <c r="AQ142" s="103"/>
    </row>
    <row r="143" spans="1:43" ht="30" hidden="1" customHeight="1">
      <c r="A143" s="121"/>
      <c r="B143" s="109"/>
      <c r="C143" s="100"/>
      <c r="D143" s="98"/>
      <c r="E143" s="98"/>
      <c r="F143" s="101"/>
      <c r="G143" s="102"/>
      <c r="H143" s="97"/>
      <c r="I143" s="95"/>
      <c r="J143" s="68"/>
      <c r="K143" s="98"/>
      <c r="L143" s="98"/>
      <c r="M143" s="98"/>
      <c r="N143" s="98"/>
      <c r="O143" s="68"/>
      <c r="P143" s="98"/>
      <c r="Q143" s="98"/>
      <c r="R143" s="98"/>
      <c r="S143" s="99"/>
      <c r="T143" s="100"/>
      <c r="U143" s="98"/>
      <c r="V143" s="98"/>
      <c r="W143" s="98"/>
      <c r="X143" s="98"/>
      <c r="Y143" s="103"/>
      <c r="Z143" s="100"/>
      <c r="AA143" s="98"/>
      <c r="AB143" s="98"/>
      <c r="AC143" s="98"/>
      <c r="AD143" s="98"/>
      <c r="AE143" s="103"/>
      <c r="AF143" s="97"/>
      <c r="AG143" s="98"/>
      <c r="AH143" s="98"/>
      <c r="AI143" s="98"/>
      <c r="AJ143" s="98"/>
      <c r="AK143" s="99"/>
      <c r="AL143" s="100"/>
      <c r="AM143" s="98"/>
      <c r="AN143" s="98"/>
      <c r="AO143" s="98"/>
      <c r="AP143" s="98"/>
      <c r="AQ143" s="103"/>
    </row>
    <row r="144" spans="1:43" ht="23.25" hidden="1" customHeight="1">
      <c r="A144" s="121"/>
      <c r="B144" s="109"/>
      <c r="C144" s="100"/>
      <c r="D144" s="98"/>
      <c r="E144" s="98"/>
      <c r="F144" s="101"/>
      <c r="G144" s="102"/>
      <c r="H144" s="97"/>
      <c r="I144" s="95"/>
      <c r="J144" s="68"/>
      <c r="K144" s="98"/>
      <c r="L144" s="98"/>
      <c r="M144" s="98"/>
      <c r="N144" s="98"/>
      <c r="O144" s="68"/>
      <c r="P144" s="98"/>
      <c r="Q144" s="98"/>
      <c r="R144" s="98"/>
      <c r="S144" s="99"/>
      <c r="T144" s="100"/>
      <c r="U144" s="98"/>
      <c r="V144" s="98"/>
      <c r="W144" s="98"/>
      <c r="X144" s="98"/>
      <c r="Y144" s="103"/>
      <c r="Z144" s="100"/>
      <c r="AA144" s="98"/>
      <c r="AB144" s="98"/>
      <c r="AC144" s="98"/>
      <c r="AD144" s="98"/>
      <c r="AE144" s="103"/>
      <c r="AF144" s="97"/>
      <c r="AG144" s="98"/>
      <c r="AH144" s="98"/>
      <c r="AI144" s="98"/>
      <c r="AJ144" s="98"/>
      <c r="AK144" s="99"/>
      <c r="AL144" s="100"/>
      <c r="AM144" s="98"/>
      <c r="AN144" s="98"/>
      <c r="AO144" s="98"/>
      <c r="AP144" s="98"/>
      <c r="AQ144" s="103"/>
    </row>
    <row r="145" spans="1:69" ht="32.25" hidden="1" customHeight="1">
      <c r="A145" s="122"/>
      <c r="B145" s="139"/>
      <c r="C145" s="105"/>
      <c r="D145" s="106"/>
      <c r="E145" s="106"/>
      <c r="F145" s="123"/>
      <c r="G145" s="124"/>
      <c r="H145" s="97"/>
      <c r="I145" s="95"/>
      <c r="J145" s="68"/>
      <c r="K145" s="98"/>
      <c r="L145" s="106"/>
      <c r="M145" s="106"/>
      <c r="N145" s="106"/>
      <c r="O145" s="68"/>
      <c r="P145" s="106"/>
      <c r="Q145" s="106"/>
      <c r="R145" s="106"/>
      <c r="S145" s="117"/>
      <c r="T145" s="105"/>
      <c r="U145" s="106"/>
      <c r="V145" s="106"/>
      <c r="W145" s="106"/>
      <c r="X145" s="106"/>
      <c r="Y145" s="119"/>
      <c r="Z145" s="105"/>
      <c r="AA145" s="106"/>
      <c r="AB145" s="106"/>
      <c r="AC145" s="106"/>
      <c r="AD145" s="106"/>
      <c r="AE145" s="119"/>
      <c r="AF145" s="107"/>
      <c r="AG145" s="106"/>
      <c r="AH145" s="106"/>
      <c r="AI145" s="106"/>
      <c r="AJ145" s="106"/>
      <c r="AK145" s="117"/>
      <c r="AL145" s="105"/>
      <c r="AM145" s="106"/>
      <c r="AN145" s="106"/>
      <c r="AO145" s="106"/>
      <c r="AP145" s="106"/>
      <c r="AQ145" s="119"/>
    </row>
    <row r="146" spans="1:69" s="14" customFormat="1" ht="23.25" customHeight="1" thickBot="1">
      <c r="A146" s="88" t="s">
        <v>180</v>
      </c>
      <c r="B146" s="89" t="s">
        <v>181</v>
      </c>
      <c r="C146" s="363"/>
      <c r="D146" s="311"/>
      <c r="E146" s="311"/>
      <c r="F146" s="364"/>
      <c r="G146" s="86"/>
      <c r="H146" s="87">
        <f>H147+H157+H164</f>
        <v>1080</v>
      </c>
      <c r="I146" s="87">
        <f>I147+I157+I164</f>
        <v>958</v>
      </c>
      <c r="J146" s="85">
        <f>J147+J157+J164+J174</f>
        <v>828</v>
      </c>
      <c r="K146" s="85">
        <f>K147+K157+K164+K174+K202</f>
        <v>252</v>
      </c>
      <c r="L146" s="85">
        <f t="shared" ref="L146:S146" si="30">SUM(L147)+L157+L164+L174+L184+L193</f>
        <v>14</v>
      </c>
      <c r="M146" s="85">
        <f t="shared" si="30"/>
        <v>332</v>
      </c>
      <c r="N146" s="85">
        <f t="shared" si="30"/>
        <v>82</v>
      </c>
      <c r="O146" s="85">
        <f t="shared" si="30"/>
        <v>250</v>
      </c>
      <c r="P146" s="85">
        <f t="shared" si="30"/>
        <v>684</v>
      </c>
      <c r="Q146" s="85">
        <f t="shared" si="30"/>
        <v>0</v>
      </c>
      <c r="R146" s="85">
        <f t="shared" si="30"/>
        <v>12</v>
      </c>
      <c r="S146" s="140">
        <f t="shared" si="30"/>
        <v>38</v>
      </c>
      <c r="T146" s="310">
        <f>T147+Y147+T157+Y157+T164+Y164</f>
        <v>68</v>
      </c>
      <c r="U146" s="311"/>
      <c r="V146" s="311"/>
      <c r="W146" s="311"/>
      <c r="X146" s="311"/>
      <c r="Y146" s="312"/>
      <c r="Z146" s="310">
        <f>Z147+AE147+Z157+AE157+Z164+AE164+Z174+AE174+Z202+AE202</f>
        <v>76</v>
      </c>
      <c r="AA146" s="311"/>
      <c r="AB146" s="311"/>
      <c r="AC146" s="311"/>
      <c r="AD146" s="311"/>
      <c r="AE146" s="312"/>
      <c r="AF146" s="310">
        <f>AF147+AK147+AF157+AK157+AF164+AK164</f>
        <v>318</v>
      </c>
      <c r="AG146" s="311"/>
      <c r="AH146" s="311"/>
      <c r="AI146" s="311"/>
      <c r="AJ146" s="311"/>
      <c r="AK146" s="312"/>
      <c r="AL146" s="310">
        <f>AL147+AQ147+AL157+AQ157+AL164+AQ164</f>
        <v>618</v>
      </c>
      <c r="AM146" s="311"/>
      <c r="AN146" s="311"/>
      <c r="AO146" s="311"/>
      <c r="AP146" s="311"/>
      <c r="AQ146" s="312"/>
      <c r="AR146" s="323"/>
      <c r="AS146" s="323"/>
      <c r="AT146" s="323"/>
      <c r="AU146" s="323"/>
      <c r="AV146" s="323"/>
      <c r="AW146" s="323"/>
      <c r="AX146" s="323"/>
      <c r="AY146" s="323"/>
      <c r="AZ146" s="323"/>
      <c r="BA146" s="323"/>
      <c r="BB146" s="323"/>
      <c r="BC146" s="323"/>
      <c r="BD146" s="323"/>
      <c r="BE146" s="323"/>
      <c r="BF146" s="323"/>
      <c r="BG146" s="323"/>
      <c r="BH146" s="323"/>
      <c r="BI146" s="323"/>
      <c r="BJ146" s="323"/>
      <c r="BK146" s="323"/>
      <c r="BL146" s="323"/>
      <c r="BM146" s="323"/>
      <c r="BN146" s="323"/>
      <c r="BO146" s="323"/>
      <c r="BP146" s="1"/>
      <c r="BQ146" s="1"/>
    </row>
    <row r="147" spans="1:69" s="14" customFormat="1" ht="43.5" customHeight="1">
      <c r="A147" s="141" t="s">
        <v>182</v>
      </c>
      <c r="B147" s="142" t="s">
        <v>183</v>
      </c>
      <c r="C147" s="143"/>
      <c r="D147" s="144"/>
      <c r="E147" s="144"/>
      <c r="F147" s="145"/>
      <c r="G147" s="146"/>
      <c r="H147" s="147">
        <f>L147+M147+P147+Q147+R147+S147</f>
        <v>398</v>
      </c>
      <c r="I147" s="147">
        <f>SUM(I148:I156)</f>
        <v>370</v>
      </c>
      <c r="J147" s="147">
        <f>SUM(J148:J156)</f>
        <v>276</v>
      </c>
      <c r="K147" s="147">
        <f>SUM(K148:K156)</f>
        <v>122</v>
      </c>
      <c r="L147" s="147">
        <f t="shared" ref="L147:R147" si="31">SUM(L148:L155)</f>
        <v>2</v>
      </c>
      <c r="M147" s="147">
        <f t="shared" si="31"/>
        <v>130</v>
      </c>
      <c r="N147" s="147">
        <f t="shared" si="31"/>
        <v>28</v>
      </c>
      <c r="O147" s="147">
        <f t="shared" si="31"/>
        <v>102</v>
      </c>
      <c r="P147" s="147">
        <f t="shared" si="31"/>
        <v>252</v>
      </c>
      <c r="Q147" s="147">
        <f t="shared" si="31"/>
        <v>0</v>
      </c>
      <c r="R147" s="147">
        <f t="shared" si="31"/>
        <v>2</v>
      </c>
      <c r="S147" s="148">
        <f>Y147+AE147+AK147+AQ147+AW147+BC147+BI147+BO147</f>
        <v>12</v>
      </c>
      <c r="T147" s="373">
        <f>SUM(T148:X155)</f>
        <v>68</v>
      </c>
      <c r="U147" s="332"/>
      <c r="V147" s="332"/>
      <c r="W147" s="332"/>
      <c r="X147" s="374"/>
      <c r="Y147" s="149">
        <f>SUM(Y148:Y155)</f>
        <v>0</v>
      </c>
      <c r="Z147" s="373">
        <f>SUM(Z148:AD155)</f>
        <v>74</v>
      </c>
      <c r="AA147" s="332"/>
      <c r="AB147" s="332"/>
      <c r="AC147" s="332"/>
      <c r="AD147" s="374"/>
      <c r="AE147" s="149">
        <f>SUM(AE148:AE155)</f>
        <v>2</v>
      </c>
      <c r="AF147" s="373">
        <f>SUM(AF148:AJ155)</f>
        <v>100</v>
      </c>
      <c r="AG147" s="332"/>
      <c r="AH147" s="332"/>
      <c r="AI147" s="332"/>
      <c r="AJ147" s="374"/>
      <c r="AK147" s="149">
        <f>SUM(AK148:AK155)</f>
        <v>4</v>
      </c>
      <c r="AL147" s="373">
        <f>SUM(AL148:AP155)</f>
        <v>144</v>
      </c>
      <c r="AM147" s="332"/>
      <c r="AN147" s="332"/>
      <c r="AO147" s="332"/>
      <c r="AP147" s="374"/>
      <c r="AQ147" s="149">
        <f>SUM(AQ148:AQ156)</f>
        <v>6</v>
      </c>
      <c r="AR147" s="323"/>
      <c r="AS147" s="323"/>
      <c r="AT147" s="323"/>
      <c r="AU147" s="323"/>
      <c r="AV147" s="323"/>
      <c r="AX147" s="323"/>
      <c r="AY147" s="323"/>
      <c r="AZ147" s="323"/>
      <c r="BA147" s="323"/>
      <c r="BB147" s="323"/>
      <c r="BD147" s="323"/>
      <c r="BE147" s="323"/>
      <c r="BF147" s="323"/>
      <c r="BG147" s="323"/>
      <c r="BH147" s="323"/>
      <c r="BJ147" s="323"/>
      <c r="BK147" s="323"/>
      <c r="BL147" s="323"/>
      <c r="BM147" s="323"/>
      <c r="BN147" s="323"/>
      <c r="BP147" s="1"/>
      <c r="BQ147" s="1"/>
    </row>
    <row r="148" spans="1:69" ht="32.25" customHeight="1">
      <c r="A148" s="121" t="s">
        <v>184</v>
      </c>
      <c r="B148" s="150" t="s">
        <v>185</v>
      </c>
      <c r="C148" s="100"/>
      <c r="D148" s="98"/>
      <c r="E148" s="98"/>
      <c r="F148" s="101"/>
      <c r="G148" s="103">
        <v>2.2999999999999998</v>
      </c>
      <c r="H148" s="97">
        <f>L148+M148+P148+Q148+R148+S148</f>
        <v>96</v>
      </c>
      <c r="I148" s="95">
        <v>74</v>
      </c>
      <c r="J148" s="68">
        <v>96</v>
      </c>
      <c r="K148" s="98">
        <f>H148-J148</f>
        <v>0</v>
      </c>
      <c r="L148" s="98">
        <f>W148+AC148+AI148+AO148+AU148+BA148+BG148+BM148</f>
        <v>0</v>
      </c>
      <c r="M148" s="98">
        <f>N148+O148</f>
        <v>92</v>
      </c>
      <c r="N148" s="98">
        <f>T148+Z148+AF148+AL148</f>
        <v>18</v>
      </c>
      <c r="O148" s="98">
        <f>U148+AA148+AG148+AM148+AS148+AY148+BE148+BK148-P148</f>
        <v>74</v>
      </c>
      <c r="P148" s="98">
        <v>0</v>
      </c>
      <c r="Q148" s="98">
        <f>V148+AB148+AH148+AN148+AT148+AZ148+BF148+BL148</f>
        <v>0</v>
      </c>
      <c r="R148" s="98">
        <f>X148+AD148+AJ148+AP148+AV148+BB148+BH148+BN148</f>
        <v>0</v>
      </c>
      <c r="S148" s="99">
        <f>Y148+AE148+AK148+AQ148+SUM(AW148)+SUM(BC148)+SUM(BI148)</f>
        <v>4</v>
      </c>
      <c r="T148" s="100">
        <v>8</v>
      </c>
      <c r="U148" s="98">
        <v>24</v>
      </c>
      <c r="V148" s="98"/>
      <c r="W148" s="98"/>
      <c r="X148" s="98"/>
      <c r="Y148" s="103"/>
      <c r="Z148" s="100">
        <v>10</v>
      </c>
      <c r="AA148" s="98">
        <v>28</v>
      </c>
      <c r="AB148" s="98"/>
      <c r="AC148" s="98"/>
      <c r="AD148" s="98"/>
      <c r="AE148" s="103">
        <v>2</v>
      </c>
      <c r="AF148" s="97"/>
      <c r="AG148" s="98">
        <v>22</v>
      </c>
      <c r="AH148" s="98"/>
      <c r="AI148" s="98"/>
      <c r="AJ148" s="98"/>
      <c r="AK148" s="99">
        <v>2</v>
      </c>
      <c r="AL148" s="100"/>
      <c r="AM148" s="98"/>
      <c r="AN148" s="98"/>
      <c r="AO148" s="98"/>
      <c r="AP148" s="98"/>
      <c r="AQ148" s="103"/>
    </row>
    <row r="149" spans="1:69" ht="26.25" customHeight="1">
      <c r="A149" s="121" t="s">
        <v>186</v>
      </c>
      <c r="B149" s="150" t="s">
        <v>187</v>
      </c>
      <c r="C149" s="100"/>
      <c r="D149" s="98"/>
      <c r="E149" s="98"/>
      <c r="F149" s="101"/>
      <c r="G149" s="103">
        <v>3</v>
      </c>
      <c r="H149" s="97">
        <f>L149+M149+P149+Q149+R149+S149</f>
        <v>44</v>
      </c>
      <c r="I149" s="95">
        <v>44</v>
      </c>
      <c r="J149" s="68">
        <v>0</v>
      </c>
      <c r="K149" s="98">
        <f>H149-J149</f>
        <v>44</v>
      </c>
      <c r="L149" s="98">
        <f>W149+AC149+AI149+AO149+AU149+BA149+BG149+BM149</f>
        <v>2</v>
      </c>
      <c r="M149" s="98">
        <f>N149+O149</f>
        <v>38</v>
      </c>
      <c r="N149" s="98">
        <f>T149+Z149+AF149+AL149</f>
        <v>10</v>
      </c>
      <c r="O149" s="98">
        <f>U149+AA149+AG149+AM149+AS149+AY149+BE149+BK149-P149</f>
        <v>28</v>
      </c>
      <c r="P149" s="98">
        <v>0</v>
      </c>
      <c r="Q149" s="98">
        <f>V149+AB149+AH149+AN149+AT149+AZ149+BF149+BL149</f>
        <v>0</v>
      </c>
      <c r="R149" s="98">
        <f>X149+AD149+AJ149+AP149+AV149+BB149+BH149+BN149</f>
        <v>2</v>
      </c>
      <c r="S149" s="99">
        <f>Y149+AE149+AK149+AQ149+SUM(AW149)+SUM(BC149)+SUM(BI149)</f>
        <v>2</v>
      </c>
      <c r="T149" s="100"/>
      <c r="U149" s="98"/>
      <c r="V149" s="98"/>
      <c r="W149" s="98"/>
      <c r="X149" s="98"/>
      <c r="Y149" s="103"/>
      <c r="Z149" s="100"/>
      <c r="AA149" s="98"/>
      <c r="AB149" s="98"/>
      <c r="AC149" s="98"/>
      <c r="AD149" s="98"/>
      <c r="AE149" s="103"/>
      <c r="AF149" s="97">
        <v>10</v>
      </c>
      <c r="AG149" s="98">
        <v>28</v>
      </c>
      <c r="AH149" s="98"/>
      <c r="AI149" s="98">
        <v>2</v>
      </c>
      <c r="AJ149" s="98">
        <v>2</v>
      </c>
      <c r="AK149" s="99">
        <v>2</v>
      </c>
      <c r="AL149" s="100"/>
      <c r="AM149" s="98"/>
      <c r="AN149" s="98"/>
      <c r="AO149" s="98"/>
      <c r="AP149" s="98"/>
      <c r="AQ149" s="103"/>
    </row>
    <row r="150" spans="1:69" ht="25.5" hidden="1" customHeight="1">
      <c r="A150" s="121"/>
      <c r="B150" s="150"/>
      <c r="C150" s="100"/>
      <c r="D150" s="98"/>
      <c r="E150" s="98"/>
      <c r="F150" s="101"/>
      <c r="G150" s="102"/>
      <c r="H150" s="97"/>
      <c r="I150" s="95"/>
      <c r="J150" s="68"/>
      <c r="K150" s="98"/>
      <c r="L150" s="98"/>
      <c r="M150" s="98"/>
      <c r="N150" s="98"/>
      <c r="O150" s="98"/>
      <c r="P150" s="98"/>
      <c r="Q150" s="98"/>
      <c r="R150" s="98"/>
      <c r="S150" s="99"/>
      <c r="T150" s="100"/>
      <c r="U150" s="98"/>
      <c r="V150" s="98"/>
      <c r="W150" s="98"/>
      <c r="X150" s="98"/>
      <c r="Y150" s="103"/>
      <c r="Z150" s="100"/>
      <c r="AA150" s="98"/>
      <c r="AB150" s="98"/>
      <c r="AC150" s="98"/>
      <c r="AD150" s="98"/>
      <c r="AE150" s="103"/>
      <c r="AF150" s="97"/>
      <c r="AG150" s="98"/>
      <c r="AH150" s="98"/>
      <c r="AI150" s="98"/>
      <c r="AJ150" s="98"/>
      <c r="AK150" s="99"/>
      <c r="AL150" s="100"/>
      <c r="AM150" s="98"/>
      <c r="AN150" s="98"/>
      <c r="AO150" s="98"/>
      <c r="AP150" s="98"/>
      <c r="AQ150" s="103"/>
    </row>
    <row r="151" spans="1:69" ht="25.5" hidden="1" customHeight="1">
      <c r="A151" s="121"/>
      <c r="B151" s="150"/>
      <c r="C151" s="100"/>
      <c r="D151" s="98"/>
      <c r="E151" s="98"/>
      <c r="F151" s="101"/>
      <c r="G151" s="102"/>
      <c r="H151" s="97"/>
      <c r="I151" s="95"/>
      <c r="J151" s="68"/>
      <c r="K151" s="98"/>
      <c r="L151" s="98"/>
      <c r="M151" s="98"/>
      <c r="N151" s="98"/>
      <c r="O151" s="98"/>
      <c r="P151" s="98"/>
      <c r="Q151" s="98"/>
      <c r="R151" s="98"/>
      <c r="S151" s="99"/>
      <c r="T151" s="100"/>
      <c r="U151" s="98"/>
      <c r="V151" s="98"/>
      <c r="W151" s="98"/>
      <c r="X151" s="98"/>
      <c r="Y151" s="103"/>
      <c r="Z151" s="100"/>
      <c r="AA151" s="98"/>
      <c r="AB151" s="98"/>
      <c r="AC151" s="98"/>
      <c r="AD151" s="98"/>
      <c r="AE151" s="103"/>
      <c r="AF151" s="97"/>
      <c r="AG151" s="98"/>
      <c r="AH151" s="98"/>
      <c r="AI151" s="98"/>
      <c r="AJ151" s="98"/>
      <c r="AK151" s="99"/>
      <c r="AL151" s="100"/>
      <c r="AM151" s="98"/>
      <c r="AN151" s="98"/>
      <c r="AO151" s="98"/>
      <c r="AP151" s="98"/>
      <c r="AQ151" s="103"/>
    </row>
    <row r="152" spans="1:69" ht="25.5" hidden="1" customHeight="1">
      <c r="A152" s="121"/>
      <c r="B152" s="150"/>
      <c r="C152" s="100"/>
      <c r="D152" s="98"/>
      <c r="E152" s="98"/>
      <c r="F152" s="101"/>
      <c r="G152" s="102"/>
      <c r="H152" s="97"/>
      <c r="I152" s="95"/>
      <c r="J152" s="68"/>
      <c r="K152" s="98"/>
      <c r="L152" s="98"/>
      <c r="M152" s="98"/>
      <c r="N152" s="98"/>
      <c r="O152" s="98"/>
      <c r="P152" s="98"/>
      <c r="Q152" s="98"/>
      <c r="R152" s="98"/>
      <c r="S152" s="99"/>
      <c r="T152" s="100"/>
      <c r="U152" s="98"/>
      <c r="V152" s="98"/>
      <c r="W152" s="98"/>
      <c r="X152" s="98"/>
      <c r="Y152" s="103"/>
      <c r="Z152" s="100"/>
      <c r="AA152" s="98"/>
      <c r="AB152" s="98"/>
      <c r="AC152" s="98"/>
      <c r="AD152" s="98"/>
      <c r="AE152" s="103"/>
      <c r="AF152" s="97"/>
      <c r="AG152" s="98"/>
      <c r="AH152" s="98"/>
      <c r="AI152" s="98"/>
      <c r="AJ152" s="98"/>
      <c r="AK152" s="99"/>
      <c r="AL152" s="100"/>
      <c r="AM152" s="98"/>
      <c r="AN152" s="98"/>
      <c r="AO152" s="98"/>
      <c r="AP152" s="98"/>
      <c r="AQ152" s="103"/>
    </row>
    <row r="153" spans="1:69" ht="25.5" hidden="1" customHeight="1">
      <c r="A153" s="121"/>
      <c r="B153" s="150"/>
      <c r="C153" s="100"/>
      <c r="D153" s="98"/>
      <c r="E153" s="98"/>
      <c r="F153" s="101"/>
      <c r="G153" s="102"/>
      <c r="H153" s="97"/>
      <c r="I153" s="95"/>
      <c r="J153" s="68"/>
      <c r="K153" s="98"/>
      <c r="L153" s="98"/>
      <c r="M153" s="98"/>
      <c r="N153" s="98"/>
      <c r="O153" s="98"/>
      <c r="P153" s="98"/>
      <c r="Q153" s="98"/>
      <c r="R153" s="98"/>
      <c r="S153" s="99"/>
      <c r="T153" s="100"/>
      <c r="U153" s="98"/>
      <c r="V153" s="98"/>
      <c r="W153" s="98"/>
      <c r="X153" s="98"/>
      <c r="Y153" s="103"/>
      <c r="Z153" s="100"/>
      <c r="AA153" s="98"/>
      <c r="AB153" s="98"/>
      <c r="AC153" s="98"/>
      <c r="AD153" s="98"/>
      <c r="AE153" s="103"/>
      <c r="AF153" s="97"/>
      <c r="AG153" s="98"/>
      <c r="AH153" s="98"/>
      <c r="AI153" s="98"/>
      <c r="AJ153" s="98"/>
      <c r="AK153" s="99"/>
      <c r="AL153" s="100"/>
      <c r="AM153" s="98"/>
      <c r="AN153" s="98"/>
      <c r="AO153" s="98"/>
      <c r="AP153" s="98"/>
      <c r="AQ153" s="103"/>
    </row>
    <row r="154" spans="1:69" ht="25.5" customHeight="1">
      <c r="A154" s="121" t="s">
        <v>188</v>
      </c>
      <c r="B154" s="150" t="s">
        <v>75</v>
      </c>
      <c r="C154" s="100"/>
      <c r="D154" s="98"/>
      <c r="E154" s="98">
        <v>3</v>
      </c>
      <c r="F154" s="101"/>
      <c r="G154" s="102"/>
      <c r="H154" s="97">
        <f t="shared" ref="H154:H159" si="32">L154+M154+P154+Q154+R154+S154</f>
        <v>108</v>
      </c>
      <c r="I154" s="95">
        <v>108</v>
      </c>
      <c r="J154" s="68">
        <v>72</v>
      </c>
      <c r="K154" s="98">
        <f>H154-J154</f>
        <v>36</v>
      </c>
      <c r="L154" s="98">
        <f>W154+AC154+AI154+AO154+AU154+BA154+BG154+BM154</f>
        <v>0</v>
      </c>
      <c r="M154" s="98">
        <f>N154+O154</f>
        <v>0</v>
      </c>
      <c r="N154" s="98">
        <v>0</v>
      </c>
      <c r="O154" s="98">
        <v>0</v>
      </c>
      <c r="P154" s="98">
        <f>SUM(T154:W154)+SUM(Z154:AC154)+SUM(AF154:AI154)+SUM(AL154:AO154)+SUM(AR154:AU154)+SUM(AX154:BA154)+SUM(BD154:BG154)+SUM(BJ154:BM154)</f>
        <v>108</v>
      </c>
      <c r="Q154" s="98">
        <f>V154+AB154+AH154+AN154+AT154+AZ154+BF154+BL154</f>
        <v>0</v>
      </c>
      <c r="R154" s="98">
        <f t="shared" ref="R154:S156" si="33">X154+AD154+AJ154+AP154+AV154+BB154+BH154+BN154</f>
        <v>0</v>
      </c>
      <c r="S154" s="99">
        <f t="shared" si="33"/>
        <v>0</v>
      </c>
      <c r="T154" s="100"/>
      <c r="U154" s="98">
        <v>36</v>
      </c>
      <c r="V154" s="98"/>
      <c r="W154" s="98"/>
      <c r="X154" s="98"/>
      <c r="Y154" s="103"/>
      <c r="Z154" s="100"/>
      <c r="AA154" s="98">
        <v>36</v>
      </c>
      <c r="AB154" s="98"/>
      <c r="AC154" s="98"/>
      <c r="AD154" s="98"/>
      <c r="AE154" s="103"/>
      <c r="AF154" s="97"/>
      <c r="AG154" s="98">
        <v>36</v>
      </c>
      <c r="AH154" s="98"/>
      <c r="AI154" s="98"/>
      <c r="AJ154" s="98"/>
      <c r="AK154" s="99"/>
      <c r="AL154" s="100"/>
      <c r="AM154" s="98"/>
      <c r="AN154" s="98"/>
      <c r="AO154" s="98"/>
      <c r="AP154" s="98"/>
      <c r="AQ154" s="103"/>
    </row>
    <row r="155" spans="1:69" ht="35.25" customHeight="1" thickBot="1">
      <c r="A155" s="151" t="s">
        <v>189</v>
      </c>
      <c r="B155" s="152" t="s">
        <v>76</v>
      </c>
      <c r="C155" s="133"/>
      <c r="D155" s="134"/>
      <c r="E155" s="134">
        <v>4</v>
      </c>
      <c r="F155" s="132"/>
      <c r="G155" s="124"/>
      <c r="H155" s="107">
        <f t="shared" si="32"/>
        <v>144</v>
      </c>
      <c r="I155" s="116">
        <v>144</v>
      </c>
      <c r="J155" s="153">
        <v>108</v>
      </c>
      <c r="K155" s="106">
        <f>H155-J155</f>
        <v>36</v>
      </c>
      <c r="L155" s="106">
        <f>W155+AC155+AI155+AO155+AU155+BA155+BG155+BM155</f>
        <v>0</v>
      </c>
      <c r="M155" s="106">
        <f>N155+O155</f>
        <v>0</v>
      </c>
      <c r="N155" s="106">
        <v>0</v>
      </c>
      <c r="O155" s="106">
        <v>0</v>
      </c>
      <c r="P155" s="106">
        <f>SUM(T155:W155)+SUM(Z155:AC155)+SUM(AF155:AI155)+SUM(AL155:AO155)+SUM(AR155:AU155)+SUM(AX155:BA155)+SUM(BD155:BG155)+SUM(BJ155:BM155)</f>
        <v>144</v>
      </c>
      <c r="Q155" s="106">
        <f>V155+AB155+AH155+AN155+AT155+AZ155+BF155+BL155</f>
        <v>0</v>
      </c>
      <c r="R155" s="106">
        <f t="shared" si="33"/>
        <v>0</v>
      </c>
      <c r="S155" s="117">
        <f t="shared" si="33"/>
        <v>0</v>
      </c>
      <c r="T155" s="133"/>
      <c r="U155" s="134"/>
      <c r="V155" s="134"/>
      <c r="W155" s="134"/>
      <c r="X155" s="134"/>
      <c r="Y155" s="135"/>
      <c r="Z155" s="133"/>
      <c r="AA155" s="134"/>
      <c r="AB155" s="134"/>
      <c r="AC155" s="134"/>
      <c r="AD155" s="134"/>
      <c r="AE155" s="135"/>
      <c r="AF155" s="136"/>
      <c r="AG155" s="134"/>
      <c r="AH155" s="134"/>
      <c r="AI155" s="134"/>
      <c r="AJ155" s="134"/>
      <c r="AK155" s="154"/>
      <c r="AL155" s="133"/>
      <c r="AM155" s="134">
        <v>144</v>
      </c>
      <c r="AN155" s="134"/>
      <c r="AO155" s="134"/>
      <c r="AP155" s="134"/>
      <c r="AQ155" s="135"/>
    </row>
    <row r="156" spans="1:69" ht="23.25" customHeight="1" thickBot="1">
      <c r="A156" s="155"/>
      <c r="B156" s="156" t="s">
        <v>190</v>
      </c>
      <c r="C156" s="157">
        <v>4</v>
      </c>
      <c r="D156" s="158"/>
      <c r="E156" s="158"/>
      <c r="F156" s="159"/>
      <c r="G156" s="160"/>
      <c r="H156" s="161">
        <f t="shared" si="32"/>
        <v>6</v>
      </c>
      <c r="I156" s="161">
        <v>0</v>
      </c>
      <c r="J156" s="158">
        <v>0</v>
      </c>
      <c r="K156" s="158">
        <f>H156-J156</f>
        <v>6</v>
      </c>
      <c r="L156" s="158">
        <f>W156+AC156+AI156+AO156+AU156+BA156+BG156+BM156</f>
        <v>0</v>
      </c>
      <c r="M156" s="158">
        <f>N156+O156</f>
        <v>0</v>
      </c>
      <c r="N156" s="158">
        <v>0</v>
      </c>
      <c r="O156" s="158">
        <v>0</v>
      </c>
      <c r="P156" s="158">
        <f>SUM(T156:W156)+SUM(Z156:AC156)+SUM(AF156:AI156)+SUM(AL156:AO156)+SUM(AR156:AU156)+SUM(AX156:BA156)+SUM(BD156:BG156)+SUM(BJ156:BM156)</f>
        <v>0</v>
      </c>
      <c r="Q156" s="158">
        <f>V156+AB156+AH156+AN156+AT156+AZ156+BF156+BL156</f>
        <v>0</v>
      </c>
      <c r="R156" s="158">
        <f t="shared" si="33"/>
        <v>0</v>
      </c>
      <c r="S156" s="162">
        <f t="shared" si="33"/>
        <v>6</v>
      </c>
      <c r="T156" s="163"/>
      <c r="U156" s="67"/>
      <c r="V156" s="67"/>
      <c r="W156" s="67"/>
      <c r="X156" s="67"/>
      <c r="Y156" s="164"/>
      <c r="Z156" s="163"/>
      <c r="AA156" s="67"/>
      <c r="AB156" s="67"/>
      <c r="AC156" s="67"/>
      <c r="AD156" s="67"/>
      <c r="AE156" s="164"/>
      <c r="AF156" s="67"/>
      <c r="AG156" s="67"/>
      <c r="AH156" s="67"/>
      <c r="AI156" s="67"/>
      <c r="AJ156" s="67"/>
      <c r="AK156" s="165"/>
      <c r="AL156" s="163"/>
      <c r="AM156" s="67"/>
      <c r="AN156" s="67"/>
      <c r="AO156" s="67"/>
      <c r="AP156" s="67"/>
      <c r="AQ156" s="164">
        <v>6</v>
      </c>
    </row>
    <row r="157" spans="1:69" s="14" customFormat="1" ht="45" customHeight="1">
      <c r="A157" s="166" t="s">
        <v>191</v>
      </c>
      <c r="B157" s="167" t="s">
        <v>192</v>
      </c>
      <c r="C157" s="168"/>
      <c r="D157" s="169"/>
      <c r="E157" s="169"/>
      <c r="F157" s="170"/>
      <c r="G157" s="171"/>
      <c r="H157" s="172">
        <f t="shared" si="32"/>
        <v>400</v>
      </c>
      <c r="I157" s="172">
        <f>SUM(I158:I163)</f>
        <v>356</v>
      </c>
      <c r="J157" s="169">
        <f>SUM(J158:J163)</f>
        <v>276</v>
      </c>
      <c r="K157" s="169">
        <f>SUM(K158:K163)</f>
        <v>124</v>
      </c>
      <c r="L157" s="169">
        <f t="shared" ref="L157:R157" si="34">SUM(L158:L162)</f>
        <v>6</v>
      </c>
      <c r="M157" s="169">
        <f t="shared" si="34"/>
        <v>122</v>
      </c>
      <c r="N157" s="169">
        <f t="shared" si="34"/>
        <v>30</v>
      </c>
      <c r="O157" s="169">
        <f t="shared" si="34"/>
        <v>92</v>
      </c>
      <c r="P157" s="169">
        <f t="shared" si="34"/>
        <v>252</v>
      </c>
      <c r="Q157" s="169">
        <f t="shared" si="34"/>
        <v>0</v>
      </c>
      <c r="R157" s="169">
        <f t="shared" si="34"/>
        <v>6</v>
      </c>
      <c r="S157" s="173">
        <f>Y157+AE157+AK157+AQ157+AW157+BC157+BI157+BO157</f>
        <v>14</v>
      </c>
      <c r="T157" s="373">
        <f>SUM(T158:X162)</f>
        <v>0</v>
      </c>
      <c r="U157" s="332"/>
      <c r="V157" s="332"/>
      <c r="W157" s="332"/>
      <c r="X157" s="374"/>
      <c r="Y157" s="149">
        <f>SUM(Y158:Y162)</f>
        <v>0</v>
      </c>
      <c r="Z157" s="373">
        <f>SUM(Z158:AD162)</f>
        <v>0</v>
      </c>
      <c r="AA157" s="332"/>
      <c r="AB157" s="332"/>
      <c r="AC157" s="332"/>
      <c r="AD157" s="374"/>
      <c r="AE157" s="149">
        <f>SUM(AE158:AE162)</f>
        <v>0</v>
      </c>
      <c r="AF157" s="373">
        <f>SUM(AF158:AJ162)</f>
        <v>206</v>
      </c>
      <c r="AG157" s="332"/>
      <c r="AH157" s="332"/>
      <c r="AI157" s="332"/>
      <c r="AJ157" s="374"/>
      <c r="AK157" s="149">
        <f>SUM(AK158:AK162)</f>
        <v>8</v>
      </c>
      <c r="AL157" s="373">
        <f>SUM(AL158:AP162)</f>
        <v>180</v>
      </c>
      <c r="AM157" s="332"/>
      <c r="AN157" s="332"/>
      <c r="AO157" s="332"/>
      <c r="AP157" s="374"/>
      <c r="AQ157" s="149">
        <f>SUM(AQ158:AQ163)</f>
        <v>6</v>
      </c>
      <c r="AR157" s="323"/>
      <c r="AS157" s="323"/>
      <c r="AT157" s="323"/>
      <c r="AU157" s="323"/>
      <c r="AV157" s="323"/>
      <c r="AX157" s="323"/>
      <c r="AY157" s="323"/>
      <c r="AZ157" s="323"/>
      <c r="BA157" s="323"/>
      <c r="BB157" s="323"/>
      <c r="BD157" s="323"/>
      <c r="BE157" s="323"/>
      <c r="BF157" s="323"/>
      <c r="BG157" s="323"/>
      <c r="BH157" s="323"/>
      <c r="BJ157" s="323"/>
      <c r="BK157" s="323"/>
      <c r="BL157" s="323"/>
      <c r="BM157" s="323"/>
      <c r="BN157" s="323"/>
      <c r="BP157" s="1"/>
      <c r="BQ157" s="1"/>
    </row>
    <row r="158" spans="1:69" ht="43.5" customHeight="1">
      <c r="A158" s="121" t="s">
        <v>193</v>
      </c>
      <c r="B158" s="110" t="s">
        <v>194</v>
      </c>
      <c r="C158" s="100"/>
      <c r="D158" s="98">
        <v>3</v>
      </c>
      <c r="E158" s="98"/>
      <c r="F158" s="101"/>
      <c r="G158" s="103"/>
      <c r="H158" s="97">
        <f t="shared" si="32"/>
        <v>96</v>
      </c>
      <c r="I158" s="97">
        <v>58</v>
      </c>
      <c r="J158" s="98">
        <v>96</v>
      </c>
      <c r="K158" s="98">
        <f>H158-J158</f>
        <v>0</v>
      </c>
      <c r="L158" s="98">
        <f>W158+AC158+AI158+AO158+AU158+BA158+BG158+BM158</f>
        <v>4</v>
      </c>
      <c r="M158" s="98">
        <f>N158+O158</f>
        <v>82</v>
      </c>
      <c r="N158" s="98">
        <f>T158+Z158+AF158+AL158+AR158+AX158+BD158+BJ158</f>
        <v>20</v>
      </c>
      <c r="O158" s="98">
        <f>U158+AA158+AG158+AM158+AS158+AY158+BE158+BK158</f>
        <v>62</v>
      </c>
      <c r="P158" s="98">
        <v>0</v>
      </c>
      <c r="Q158" s="98">
        <f>V158+AB158+AH158+AN158+AT158+AZ158+BF158+BL158</f>
        <v>0</v>
      </c>
      <c r="R158" s="98">
        <f>X158+AD158+AJ158+AP158+AV158+BB158+BH158+BN158</f>
        <v>4</v>
      </c>
      <c r="S158" s="99">
        <f>Y158+AE158+AK158+AQ158+AW158+BC158+BI158</f>
        <v>6</v>
      </c>
      <c r="T158" s="100"/>
      <c r="U158" s="98"/>
      <c r="V158" s="98"/>
      <c r="W158" s="98"/>
      <c r="X158" s="98"/>
      <c r="Y158" s="174"/>
      <c r="Z158" s="100"/>
      <c r="AA158" s="98"/>
      <c r="AB158" s="98"/>
      <c r="AC158" s="98"/>
      <c r="AD158" s="98"/>
      <c r="AE158" s="174"/>
      <c r="AF158" s="97">
        <v>20</v>
      </c>
      <c r="AG158" s="98">
        <v>62</v>
      </c>
      <c r="AH158" s="98"/>
      <c r="AI158" s="98">
        <v>4</v>
      </c>
      <c r="AJ158" s="98">
        <v>4</v>
      </c>
      <c r="AK158" s="99">
        <v>6</v>
      </c>
      <c r="AL158" s="100"/>
      <c r="AM158" s="98"/>
      <c r="AN158" s="98"/>
      <c r="AO158" s="98"/>
      <c r="AP158" s="98"/>
      <c r="AQ158" s="103"/>
    </row>
    <row r="159" spans="1:69" ht="36" customHeight="1">
      <c r="A159" s="121" t="s">
        <v>195</v>
      </c>
      <c r="B159" s="110" t="s">
        <v>196</v>
      </c>
      <c r="C159" s="100"/>
      <c r="D159" s="98"/>
      <c r="E159" s="98"/>
      <c r="F159" s="101"/>
      <c r="G159" s="103">
        <v>3</v>
      </c>
      <c r="H159" s="97">
        <f t="shared" si="32"/>
        <v>46</v>
      </c>
      <c r="I159" s="97">
        <v>46</v>
      </c>
      <c r="J159" s="98">
        <v>0</v>
      </c>
      <c r="K159" s="98">
        <f>H159-J159</f>
        <v>46</v>
      </c>
      <c r="L159" s="98">
        <f>W159+AC159+AI159+AO159+AU159+BA159+BG159+BM159</f>
        <v>2</v>
      </c>
      <c r="M159" s="98">
        <f>N159+O159</f>
        <v>40</v>
      </c>
      <c r="N159" s="98">
        <f>T159+Z159+AF159+AL159+AR159+AX159+BD159+BJ159</f>
        <v>10</v>
      </c>
      <c r="O159" s="98">
        <f>U159+AA159+AG159+AM159+AS159+AY159+BE159+BK159</f>
        <v>30</v>
      </c>
      <c r="P159" s="98">
        <v>0</v>
      </c>
      <c r="Q159" s="98">
        <f>V159+AB159+AH159+AN159+AT159+AZ159+BF159+BL159</f>
        <v>0</v>
      </c>
      <c r="R159" s="98">
        <f>X159+AD159+AJ159+AP159+AV159+BB159+BH159+BN159</f>
        <v>2</v>
      </c>
      <c r="S159" s="99">
        <f>Y159+AE159+AK159+AQ159+AW159+BC159+BI159</f>
        <v>2</v>
      </c>
      <c r="T159" s="100"/>
      <c r="U159" s="98"/>
      <c r="V159" s="98"/>
      <c r="W159" s="98"/>
      <c r="X159" s="98"/>
      <c r="Y159" s="174"/>
      <c r="Z159" s="100"/>
      <c r="AA159" s="98"/>
      <c r="AB159" s="98"/>
      <c r="AC159" s="98"/>
      <c r="AD159" s="98"/>
      <c r="AE159" s="174"/>
      <c r="AF159" s="97">
        <v>10</v>
      </c>
      <c r="AG159" s="98">
        <v>30</v>
      </c>
      <c r="AH159" s="98"/>
      <c r="AI159" s="98">
        <v>2</v>
      </c>
      <c r="AJ159" s="98">
        <v>2</v>
      </c>
      <c r="AK159" s="99">
        <v>2</v>
      </c>
      <c r="AL159" s="100"/>
      <c r="AM159" s="98"/>
      <c r="AN159" s="98"/>
      <c r="AO159" s="98"/>
      <c r="AP159" s="98"/>
      <c r="AQ159" s="103"/>
    </row>
    <row r="160" spans="1:69" ht="41.25" hidden="1" customHeight="1">
      <c r="A160" s="121"/>
      <c r="B160" s="110"/>
      <c r="C160" s="100"/>
      <c r="D160" s="98"/>
      <c r="E160" s="98"/>
      <c r="F160" s="101"/>
      <c r="G160" s="102"/>
      <c r="H160" s="97"/>
      <c r="I160" s="95"/>
      <c r="J160" s="68"/>
      <c r="K160" s="98"/>
      <c r="L160" s="98"/>
      <c r="M160" s="98"/>
      <c r="N160" s="98"/>
      <c r="O160" s="98"/>
      <c r="P160" s="98"/>
      <c r="Q160" s="98"/>
      <c r="R160" s="98"/>
      <c r="S160" s="99"/>
      <c r="T160" s="100"/>
      <c r="U160" s="98"/>
      <c r="V160" s="98"/>
      <c r="W160" s="98"/>
      <c r="X160" s="98"/>
      <c r="Y160" s="174"/>
      <c r="Z160" s="100"/>
      <c r="AA160" s="98"/>
      <c r="AB160" s="98"/>
      <c r="AC160" s="98"/>
      <c r="AD160" s="98"/>
      <c r="AE160" s="174"/>
      <c r="AF160" s="97"/>
      <c r="AG160" s="98"/>
      <c r="AH160" s="98"/>
      <c r="AI160" s="98"/>
      <c r="AJ160" s="98"/>
      <c r="AK160" s="99"/>
      <c r="AL160" s="100"/>
      <c r="AM160" s="98"/>
      <c r="AN160" s="98"/>
      <c r="AO160" s="98"/>
      <c r="AP160" s="98"/>
      <c r="AQ160" s="103"/>
    </row>
    <row r="161" spans="1:69" ht="23.25" customHeight="1">
      <c r="A161" s="121" t="s">
        <v>197</v>
      </c>
      <c r="B161" s="110" t="s">
        <v>75</v>
      </c>
      <c r="C161" s="100"/>
      <c r="D161" s="98"/>
      <c r="E161" s="98">
        <v>3</v>
      </c>
      <c r="F161" s="101"/>
      <c r="G161" s="102"/>
      <c r="H161" s="97">
        <f>L161+M161+P161+Q161+R161+S161</f>
        <v>72</v>
      </c>
      <c r="I161" s="95">
        <v>72</v>
      </c>
      <c r="J161" s="68">
        <v>72</v>
      </c>
      <c r="K161" s="98">
        <f>H161-J161</f>
        <v>0</v>
      </c>
      <c r="L161" s="98">
        <f>W161+AC161+AI161+AO161+AU161+BA161+BG161+BM161</f>
        <v>0</v>
      </c>
      <c r="M161" s="98">
        <f>N161+O161</f>
        <v>0</v>
      </c>
      <c r="N161" s="98">
        <v>0</v>
      </c>
      <c r="O161" s="98">
        <v>0</v>
      </c>
      <c r="P161" s="98">
        <f>SUM(T161:W161)+SUM(Z161:AC161)+SUM(AF161:AI161)+SUM(AL161:AO161)+SUM(AR161:AU161)+SUM(AX161:BA161)+SUM(BD161:BG161)+SUM(BJ161:BM161)</f>
        <v>72</v>
      </c>
      <c r="Q161" s="98">
        <f>V161+AB161+AH161+AN161+AT161+AZ161+BF161+BL161</f>
        <v>0</v>
      </c>
      <c r="R161" s="98">
        <f t="shared" ref="R161:S163" si="35">X161+AD161+AJ161+AP161+AV161+BB161+BH161+BN161</f>
        <v>0</v>
      </c>
      <c r="S161" s="99">
        <f t="shared" si="35"/>
        <v>0</v>
      </c>
      <c r="T161" s="175"/>
      <c r="U161" s="176"/>
      <c r="V161" s="176"/>
      <c r="W161" s="176"/>
      <c r="X161" s="176"/>
      <c r="Y161" s="174"/>
      <c r="Z161" s="175"/>
      <c r="AA161" s="176"/>
      <c r="AB161" s="176"/>
      <c r="AC161" s="176"/>
      <c r="AD161" s="176"/>
      <c r="AE161" s="174"/>
      <c r="AF161" s="97"/>
      <c r="AG161" s="98">
        <v>72</v>
      </c>
      <c r="AH161" s="98"/>
      <c r="AI161" s="98"/>
      <c r="AJ161" s="98"/>
      <c r="AK161" s="99"/>
      <c r="AL161" s="100"/>
      <c r="AM161" s="98"/>
      <c r="AN161" s="98"/>
      <c r="AO161" s="98"/>
      <c r="AP161" s="98"/>
      <c r="AQ161" s="103"/>
    </row>
    <row r="162" spans="1:69" ht="27.75" customHeight="1" thickBot="1">
      <c r="A162" s="151" t="s">
        <v>198</v>
      </c>
      <c r="B162" s="111" t="s">
        <v>76</v>
      </c>
      <c r="C162" s="105"/>
      <c r="D162" s="106"/>
      <c r="E162" s="106">
        <v>4</v>
      </c>
      <c r="F162" s="123"/>
      <c r="G162" s="124"/>
      <c r="H162" s="107">
        <f>L162+M162+P162+Q162+R162+S162</f>
        <v>180</v>
      </c>
      <c r="I162" s="116">
        <v>180</v>
      </c>
      <c r="J162" s="153">
        <v>108</v>
      </c>
      <c r="K162" s="106">
        <f>H162-J162</f>
        <v>72</v>
      </c>
      <c r="L162" s="106">
        <f>W162+AC162+AI162+AO162+AU162+BA162+BG162+BM162</f>
        <v>0</v>
      </c>
      <c r="M162" s="106">
        <f>N162+O162</f>
        <v>0</v>
      </c>
      <c r="N162" s="106">
        <v>0</v>
      </c>
      <c r="O162" s="106">
        <v>0</v>
      </c>
      <c r="P162" s="106">
        <f>SUM(T162:W162)+SUM(Z162:AC162)+SUM(AF162:AI162)+SUM(AL162:AO162)+SUM(AR162:AU162)+SUM(AX162:BA162)+SUM(BD162:BG162)+SUM(BJ162:BM162)</f>
        <v>180</v>
      </c>
      <c r="Q162" s="106">
        <f>V162+AB162+AH162+AN162+AT162+AZ162+BF162+BL162</f>
        <v>0</v>
      </c>
      <c r="R162" s="106">
        <f t="shared" si="35"/>
        <v>0</v>
      </c>
      <c r="S162" s="117">
        <f t="shared" si="35"/>
        <v>0</v>
      </c>
      <c r="T162" s="177"/>
      <c r="U162" s="178"/>
      <c r="V162" s="178"/>
      <c r="W162" s="178"/>
      <c r="X162" s="178"/>
      <c r="Y162" s="179"/>
      <c r="Z162" s="177"/>
      <c r="AA162" s="178"/>
      <c r="AB162" s="178"/>
      <c r="AC162" s="178"/>
      <c r="AD162" s="178"/>
      <c r="AE162" s="179"/>
      <c r="AF162" s="107"/>
      <c r="AG162" s="106"/>
      <c r="AH162" s="106"/>
      <c r="AI162" s="106"/>
      <c r="AJ162" s="106"/>
      <c r="AK162" s="117"/>
      <c r="AL162" s="105"/>
      <c r="AM162" s="106">
        <v>180</v>
      </c>
      <c r="AN162" s="106"/>
      <c r="AO162" s="106"/>
      <c r="AP162" s="106"/>
      <c r="AQ162" s="119"/>
    </row>
    <row r="163" spans="1:69" ht="27" customHeight="1" thickBot="1">
      <c r="A163" s="163"/>
      <c r="B163" s="180" t="s">
        <v>190</v>
      </c>
      <c r="C163" s="157">
        <v>4</v>
      </c>
      <c r="D163" s="158"/>
      <c r="E163" s="158"/>
      <c r="F163" s="159"/>
      <c r="G163" s="160"/>
      <c r="H163" s="161">
        <f>L163+M163+P163+Q163+R163+S163</f>
        <v>6</v>
      </c>
      <c r="I163" s="161">
        <v>0</v>
      </c>
      <c r="J163" s="158">
        <v>0</v>
      </c>
      <c r="K163" s="158">
        <f>H163-J163</f>
        <v>6</v>
      </c>
      <c r="L163" s="158">
        <f>W163+AC163+AI163+AO163+AU163+BA163+BG163+BM163</f>
        <v>0</v>
      </c>
      <c r="M163" s="158">
        <f>N163+O163</f>
        <v>0</v>
      </c>
      <c r="N163" s="158">
        <v>0</v>
      </c>
      <c r="O163" s="158">
        <v>0</v>
      </c>
      <c r="P163" s="158">
        <f>SUM(T163:W163)+SUM(Z163:AC163)+SUM(AF163:AI163)+SUM(AL163:AO163)+SUM(AR163:AU163)+SUM(AX163:BA163)+SUM(BD163:BG163)+SUM(BJ163:BM163)</f>
        <v>0</v>
      </c>
      <c r="Q163" s="158">
        <f>V163+AB163+AH163+AN163+AT163+AZ163+BF163+BL163</f>
        <v>0</v>
      </c>
      <c r="R163" s="158">
        <f t="shared" si="35"/>
        <v>0</v>
      </c>
      <c r="S163" s="162">
        <f t="shared" si="35"/>
        <v>6</v>
      </c>
      <c r="T163" s="181"/>
      <c r="U163" s="182"/>
      <c r="V163" s="182"/>
      <c r="W163" s="182"/>
      <c r="X163" s="182"/>
      <c r="Y163" s="183"/>
      <c r="Z163" s="181"/>
      <c r="AA163" s="182"/>
      <c r="AB163" s="182"/>
      <c r="AC163" s="182"/>
      <c r="AD163" s="182"/>
      <c r="AE163" s="183"/>
      <c r="AF163" s="157"/>
      <c r="AG163" s="158"/>
      <c r="AH163" s="158"/>
      <c r="AI163" s="158"/>
      <c r="AJ163" s="158"/>
      <c r="AK163" s="162"/>
      <c r="AL163" s="157"/>
      <c r="AM163" s="158"/>
      <c r="AN163" s="158"/>
      <c r="AO163" s="158"/>
      <c r="AP163" s="158"/>
      <c r="AQ163" s="162">
        <v>6</v>
      </c>
    </row>
    <row r="164" spans="1:69" s="14" customFormat="1" ht="47.25" customHeight="1">
      <c r="A164" s="141" t="s">
        <v>199</v>
      </c>
      <c r="B164" s="184" t="s">
        <v>200</v>
      </c>
      <c r="C164" s="168"/>
      <c r="D164" s="169"/>
      <c r="E164" s="169"/>
      <c r="F164" s="170"/>
      <c r="G164" s="171"/>
      <c r="H164" s="172">
        <f>L164+M164+P164+Q164+R164+S164</f>
        <v>282</v>
      </c>
      <c r="I164" s="172">
        <f>SUM(I165:I173)</f>
        <v>232</v>
      </c>
      <c r="J164" s="169">
        <f>SUM(J165:J172)</f>
        <v>276</v>
      </c>
      <c r="K164" s="169">
        <f>SUM(K165:K173)</f>
        <v>6</v>
      </c>
      <c r="L164" s="169">
        <f t="shared" ref="L164:R164" si="36">SUM(L165:L172)</f>
        <v>6</v>
      </c>
      <c r="M164" s="169">
        <f t="shared" si="36"/>
        <v>80</v>
      </c>
      <c r="N164" s="169">
        <f t="shared" si="36"/>
        <v>24</v>
      </c>
      <c r="O164" s="169">
        <f t="shared" si="36"/>
        <v>56</v>
      </c>
      <c r="P164" s="169">
        <f t="shared" si="36"/>
        <v>180</v>
      </c>
      <c r="Q164" s="169">
        <f t="shared" si="36"/>
        <v>0</v>
      </c>
      <c r="R164" s="169">
        <f t="shared" si="36"/>
        <v>4</v>
      </c>
      <c r="S164" s="173">
        <f>Y164+AE164+AK164+AQ164+AW164+BC164+BI164+BO164</f>
        <v>12</v>
      </c>
      <c r="T164" s="375">
        <f>SUM(T165:X172)</f>
        <v>0</v>
      </c>
      <c r="U164" s="361"/>
      <c r="V164" s="361"/>
      <c r="W164" s="361"/>
      <c r="X164" s="362"/>
      <c r="Y164" s="185">
        <f>SUM(Y165:Y172)</f>
        <v>0</v>
      </c>
      <c r="Z164" s="375">
        <f>SUM(Z165:AD172)</f>
        <v>0</v>
      </c>
      <c r="AA164" s="361"/>
      <c r="AB164" s="361"/>
      <c r="AC164" s="361"/>
      <c r="AD164" s="362"/>
      <c r="AE164" s="185">
        <f>SUM(AE165:AE172)</f>
        <v>0</v>
      </c>
      <c r="AF164" s="375">
        <f>SUM(AF165:AJ172)</f>
        <v>0</v>
      </c>
      <c r="AG164" s="361"/>
      <c r="AH164" s="361"/>
      <c r="AI164" s="361"/>
      <c r="AJ164" s="362"/>
      <c r="AK164" s="185">
        <f>SUM(AK165:AK172)</f>
        <v>0</v>
      </c>
      <c r="AL164" s="375">
        <f>SUM(AL165:AP172)</f>
        <v>270</v>
      </c>
      <c r="AM164" s="361"/>
      <c r="AN164" s="361"/>
      <c r="AO164" s="361"/>
      <c r="AP164" s="362"/>
      <c r="AQ164" s="185">
        <f>SUM(AQ165:AQ173)</f>
        <v>12</v>
      </c>
      <c r="AR164" s="323"/>
      <c r="AS164" s="323"/>
      <c r="AT164" s="323"/>
      <c r="AU164" s="323"/>
      <c r="AV164" s="323"/>
      <c r="AX164" s="323"/>
      <c r="AY164" s="323"/>
      <c r="AZ164" s="323"/>
      <c r="BA164" s="323"/>
      <c r="BB164" s="323"/>
      <c r="BD164" s="323"/>
      <c r="BE164" s="323"/>
      <c r="BF164" s="323"/>
      <c r="BG164" s="323"/>
      <c r="BH164" s="323"/>
      <c r="BJ164" s="323"/>
      <c r="BK164" s="323"/>
      <c r="BL164" s="323"/>
      <c r="BM164" s="323"/>
      <c r="BN164" s="323"/>
      <c r="BP164" s="1"/>
      <c r="BQ164" s="1"/>
    </row>
    <row r="165" spans="1:69" ht="42.75" customHeight="1">
      <c r="A165" s="121" t="s">
        <v>201</v>
      </c>
      <c r="B165" s="150" t="s">
        <v>202</v>
      </c>
      <c r="C165" s="100"/>
      <c r="D165" s="98">
        <v>4</v>
      </c>
      <c r="E165" s="98"/>
      <c r="F165" s="101"/>
      <c r="G165" s="102"/>
      <c r="H165" s="97">
        <f>L165+M165+P165+Q165+R165+S165</f>
        <v>96</v>
      </c>
      <c r="I165" s="95">
        <v>52</v>
      </c>
      <c r="J165" s="68">
        <v>96</v>
      </c>
      <c r="K165" s="98">
        <f>H165-J165</f>
        <v>0</v>
      </c>
      <c r="L165" s="98">
        <f>W165+AC165+AI165+AO165+AU165+BA165+BG165+BM165</f>
        <v>6</v>
      </c>
      <c r="M165" s="98">
        <f>N165+O165</f>
        <v>80</v>
      </c>
      <c r="N165" s="98">
        <f>T165+Z165+AF165+AL165+AR165+AX165+BD165+BJ165</f>
        <v>24</v>
      </c>
      <c r="O165" s="98">
        <f>U165+AA165+AG165+AM165+AS165+AY165+BE165+BK165</f>
        <v>56</v>
      </c>
      <c r="P165" s="98">
        <v>0</v>
      </c>
      <c r="Q165" s="98">
        <f>V165+AB165+AH165+AN165+AT165+AZ165+BF165+BL165</f>
        <v>0</v>
      </c>
      <c r="R165" s="98">
        <f>X165+AD165+AJ165+AP165+AV165+BB165+BH165+BN165</f>
        <v>4</v>
      </c>
      <c r="S165" s="99">
        <f>Y165+AE165+AK165+AQ165+AW165+BC165+BI165+BO165</f>
        <v>6</v>
      </c>
      <c r="T165" s="100"/>
      <c r="U165" s="98"/>
      <c r="V165" s="98"/>
      <c r="W165" s="98"/>
      <c r="X165" s="98"/>
      <c r="Y165" s="174"/>
      <c r="Z165" s="100"/>
      <c r="AA165" s="98"/>
      <c r="AB165" s="98"/>
      <c r="AC165" s="98"/>
      <c r="AD165" s="98"/>
      <c r="AE165" s="174"/>
      <c r="AF165" s="97"/>
      <c r="AG165" s="98"/>
      <c r="AH165" s="98"/>
      <c r="AI165" s="98"/>
      <c r="AJ165" s="98"/>
      <c r="AK165" s="99"/>
      <c r="AL165" s="100">
        <v>24</v>
      </c>
      <c r="AM165" s="98">
        <v>56</v>
      </c>
      <c r="AN165" s="98"/>
      <c r="AO165" s="98">
        <v>6</v>
      </c>
      <c r="AP165" s="98">
        <v>4</v>
      </c>
      <c r="AQ165" s="103">
        <v>6</v>
      </c>
    </row>
    <row r="166" spans="1:69" ht="15" hidden="1" customHeight="1">
      <c r="A166" s="121"/>
      <c r="B166" s="150"/>
      <c r="C166" s="100"/>
      <c r="D166" s="98"/>
      <c r="E166" s="98"/>
      <c r="F166" s="101"/>
      <c r="G166" s="102"/>
      <c r="H166" s="97"/>
      <c r="I166" s="95"/>
      <c r="J166" s="68"/>
      <c r="K166" s="98"/>
      <c r="L166" s="98"/>
      <c r="M166" s="98"/>
      <c r="N166" s="98"/>
      <c r="O166" s="98"/>
      <c r="P166" s="98"/>
      <c r="Q166" s="98"/>
      <c r="R166" s="98"/>
      <c r="S166" s="99"/>
      <c r="T166" s="100"/>
      <c r="U166" s="98"/>
      <c r="V166" s="98"/>
      <c r="W166" s="98"/>
      <c r="X166" s="98"/>
      <c r="Y166" s="174"/>
      <c r="Z166" s="100"/>
      <c r="AA166" s="98"/>
      <c r="AB166" s="98"/>
      <c r="AC166" s="98"/>
      <c r="AD166" s="98"/>
      <c r="AE166" s="174"/>
      <c r="AF166" s="97"/>
      <c r="AG166" s="98"/>
      <c r="AH166" s="98"/>
      <c r="AI166" s="98"/>
      <c r="AJ166" s="98"/>
      <c r="AK166" s="99"/>
      <c r="AL166" s="100"/>
      <c r="AM166" s="98"/>
      <c r="AN166" s="98"/>
      <c r="AO166" s="98"/>
      <c r="AP166" s="98"/>
      <c r="AQ166" s="103"/>
    </row>
    <row r="167" spans="1:69" ht="27" hidden="1" customHeight="1">
      <c r="A167" s="121"/>
      <c r="B167" s="150"/>
      <c r="C167" s="100"/>
      <c r="D167" s="98"/>
      <c r="E167" s="98"/>
      <c r="F167" s="101"/>
      <c r="G167" s="102"/>
      <c r="H167" s="97"/>
      <c r="I167" s="95"/>
      <c r="J167" s="68"/>
      <c r="K167" s="98"/>
      <c r="L167" s="98"/>
      <c r="M167" s="98"/>
      <c r="N167" s="98"/>
      <c r="O167" s="98"/>
      <c r="P167" s="98"/>
      <c r="Q167" s="98"/>
      <c r="R167" s="98"/>
      <c r="S167" s="99"/>
      <c r="T167" s="100"/>
      <c r="U167" s="98"/>
      <c r="V167" s="98"/>
      <c r="W167" s="98"/>
      <c r="X167" s="98"/>
      <c r="Y167" s="174"/>
      <c r="Z167" s="100"/>
      <c r="AA167" s="98"/>
      <c r="AB167" s="98"/>
      <c r="AC167" s="98"/>
      <c r="AD167" s="98"/>
      <c r="AE167" s="174"/>
      <c r="AF167" s="97"/>
      <c r="AG167" s="98"/>
      <c r="AH167" s="98"/>
      <c r="AI167" s="98"/>
      <c r="AJ167" s="98"/>
      <c r="AK167" s="99"/>
      <c r="AL167" s="100"/>
      <c r="AM167" s="98"/>
      <c r="AN167" s="98"/>
      <c r="AO167" s="98"/>
      <c r="AP167" s="98"/>
      <c r="AQ167" s="103"/>
    </row>
    <row r="168" spans="1:69" ht="27" hidden="1" customHeight="1">
      <c r="A168" s="121"/>
      <c r="B168" s="150"/>
      <c r="C168" s="100"/>
      <c r="D168" s="98"/>
      <c r="E168" s="98"/>
      <c r="F168" s="101"/>
      <c r="G168" s="102"/>
      <c r="H168" s="97"/>
      <c r="I168" s="95"/>
      <c r="J168" s="68"/>
      <c r="K168" s="98"/>
      <c r="L168" s="98"/>
      <c r="M168" s="98"/>
      <c r="N168" s="98"/>
      <c r="O168" s="98"/>
      <c r="P168" s="98"/>
      <c r="Q168" s="98"/>
      <c r="R168" s="98"/>
      <c r="S168" s="99"/>
      <c r="T168" s="100"/>
      <c r="U168" s="98"/>
      <c r="V168" s="98"/>
      <c r="W168" s="98"/>
      <c r="X168" s="98"/>
      <c r="Y168" s="174"/>
      <c r="Z168" s="100"/>
      <c r="AA168" s="98"/>
      <c r="AB168" s="98"/>
      <c r="AC168" s="98"/>
      <c r="AD168" s="98"/>
      <c r="AE168" s="174"/>
      <c r="AF168" s="97"/>
      <c r="AG168" s="98"/>
      <c r="AH168" s="98"/>
      <c r="AI168" s="98"/>
      <c r="AJ168" s="98"/>
      <c r="AK168" s="99"/>
      <c r="AL168" s="100"/>
      <c r="AM168" s="98"/>
      <c r="AN168" s="98"/>
      <c r="AO168" s="98"/>
      <c r="AP168" s="98"/>
      <c r="AQ168" s="103"/>
    </row>
    <row r="169" spans="1:69" ht="25.5" hidden="1" customHeight="1">
      <c r="A169" s="121"/>
      <c r="B169" s="150"/>
      <c r="C169" s="100"/>
      <c r="D169" s="98"/>
      <c r="E169" s="98"/>
      <c r="F169" s="101"/>
      <c r="G169" s="102"/>
      <c r="H169" s="97"/>
      <c r="I169" s="95"/>
      <c r="J169" s="68"/>
      <c r="K169" s="98"/>
      <c r="L169" s="98"/>
      <c r="M169" s="98"/>
      <c r="N169" s="98"/>
      <c r="O169" s="98"/>
      <c r="P169" s="98"/>
      <c r="Q169" s="98"/>
      <c r="R169" s="98"/>
      <c r="S169" s="99"/>
      <c r="T169" s="100"/>
      <c r="U169" s="98"/>
      <c r="V169" s="98"/>
      <c r="W169" s="98"/>
      <c r="X169" s="98"/>
      <c r="Y169" s="174"/>
      <c r="Z169" s="100"/>
      <c r="AA169" s="98"/>
      <c r="AB169" s="98"/>
      <c r="AC169" s="98"/>
      <c r="AD169" s="98"/>
      <c r="AE169" s="174"/>
      <c r="AF169" s="97"/>
      <c r="AG169" s="98"/>
      <c r="AH169" s="98"/>
      <c r="AI169" s="98"/>
      <c r="AJ169" s="98"/>
      <c r="AK169" s="99"/>
      <c r="AL169" s="100"/>
      <c r="AM169" s="98"/>
      <c r="AN169" s="98"/>
      <c r="AO169" s="98"/>
      <c r="AP169" s="98"/>
      <c r="AQ169" s="103"/>
    </row>
    <row r="170" spans="1:69" ht="44.25" hidden="1" customHeight="1">
      <c r="A170" s="121"/>
      <c r="B170" s="150"/>
      <c r="C170" s="100"/>
      <c r="D170" s="98"/>
      <c r="E170" s="98"/>
      <c r="F170" s="101"/>
      <c r="G170" s="102"/>
      <c r="H170" s="97"/>
      <c r="I170" s="95"/>
      <c r="J170" s="68"/>
      <c r="K170" s="98"/>
      <c r="L170" s="98"/>
      <c r="M170" s="98"/>
      <c r="N170" s="98"/>
      <c r="O170" s="98"/>
      <c r="P170" s="98"/>
      <c r="Q170" s="98"/>
      <c r="R170" s="98"/>
      <c r="S170" s="99"/>
      <c r="T170" s="100"/>
      <c r="U170" s="98"/>
      <c r="V170" s="98"/>
      <c r="W170" s="98"/>
      <c r="X170" s="98"/>
      <c r="Y170" s="174"/>
      <c r="Z170" s="100"/>
      <c r="AA170" s="98"/>
      <c r="AB170" s="98"/>
      <c r="AC170" s="98"/>
      <c r="AD170" s="98"/>
      <c r="AE170" s="174"/>
      <c r="AF170" s="97"/>
      <c r="AG170" s="98"/>
      <c r="AH170" s="98"/>
      <c r="AI170" s="98"/>
      <c r="AJ170" s="98"/>
      <c r="AK170" s="99"/>
      <c r="AL170" s="100"/>
      <c r="AM170" s="98"/>
      <c r="AN170" s="98"/>
      <c r="AO170" s="98"/>
      <c r="AP170" s="98"/>
      <c r="AQ170" s="103"/>
    </row>
    <row r="171" spans="1:69" ht="27" customHeight="1">
      <c r="A171" s="121" t="s">
        <v>203</v>
      </c>
      <c r="B171" s="150" t="s">
        <v>75</v>
      </c>
      <c r="C171" s="100"/>
      <c r="D171" s="98"/>
      <c r="E171" s="98">
        <v>4</v>
      </c>
      <c r="F171" s="101"/>
      <c r="G171" s="102"/>
      <c r="H171" s="97">
        <f>L171+M171+P171+Q171+R171+S171</f>
        <v>72</v>
      </c>
      <c r="I171" s="95">
        <v>72</v>
      </c>
      <c r="J171" s="68">
        <v>72</v>
      </c>
      <c r="K171" s="98">
        <f>H171-J171</f>
        <v>0</v>
      </c>
      <c r="L171" s="98">
        <f>W171+AC171+AI171+AO171+AU171+BA171+BG171+BM171</f>
        <v>0</v>
      </c>
      <c r="M171" s="98">
        <f>N171+O171</f>
        <v>0</v>
      </c>
      <c r="N171" s="98">
        <v>0</v>
      </c>
      <c r="O171" s="98">
        <v>0</v>
      </c>
      <c r="P171" s="98">
        <f>SUM(T171:W171)+SUM(Z171:AC171)+SUM(AF171:AI171)+SUM(AL171:AO171)+SUM(AR171:AU171)+SUM(AX171:BA171)+SUM(BD171:BG171)+SUM(BJ171:BM171)</f>
        <v>72</v>
      </c>
      <c r="Q171" s="98">
        <f>V171+AB171+AH171+AN171+AT171+AZ171+BF171+BL171</f>
        <v>0</v>
      </c>
      <c r="R171" s="98">
        <f t="shared" ref="R171:S173" si="37">X171+AD171+AJ171+AP171+AV171+BB171+BH171+BN171</f>
        <v>0</v>
      </c>
      <c r="S171" s="99">
        <f t="shared" si="37"/>
        <v>0</v>
      </c>
      <c r="T171" s="175"/>
      <c r="U171" s="176"/>
      <c r="V171" s="176"/>
      <c r="W171" s="176"/>
      <c r="X171" s="176"/>
      <c r="Y171" s="174"/>
      <c r="Z171" s="175"/>
      <c r="AA171" s="176"/>
      <c r="AB171" s="176"/>
      <c r="AC171" s="176"/>
      <c r="AD171" s="176"/>
      <c r="AE171" s="174"/>
      <c r="AF171" s="97"/>
      <c r="AG171" s="98"/>
      <c r="AH171" s="98"/>
      <c r="AI171" s="98"/>
      <c r="AJ171" s="98"/>
      <c r="AK171" s="99"/>
      <c r="AL171" s="100"/>
      <c r="AM171" s="98">
        <v>72</v>
      </c>
      <c r="AN171" s="98"/>
      <c r="AO171" s="98"/>
      <c r="AP171" s="98"/>
      <c r="AQ171" s="103"/>
    </row>
    <row r="172" spans="1:69" ht="29.25" customHeight="1" thickBot="1">
      <c r="A172" s="122" t="s">
        <v>204</v>
      </c>
      <c r="B172" s="152" t="s">
        <v>76</v>
      </c>
      <c r="C172" s="133"/>
      <c r="D172" s="134"/>
      <c r="E172" s="134">
        <v>4</v>
      </c>
      <c r="F172" s="132"/>
      <c r="G172" s="124"/>
      <c r="H172" s="97">
        <f>L172+M172+P172+Q172+R172+S172</f>
        <v>108</v>
      </c>
      <c r="I172" s="116">
        <v>108</v>
      </c>
      <c r="J172" s="186">
        <v>108</v>
      </c>
      <c r="K172" s="98">
        <f>H172-J172</f>
        <v>0</v>
      </c>
      <c r="L172" s="134">
        <f>W172+AC172+AI172+AO172+AU172+BA172+BG172+BM172</f>
        <v>0</v>
      </c>
      <c r="M172" s="134">
        <f>N172+O172</f>
        <v>0</v>
      </c>
      <c r="N172" s="134">
        <v>0</v>
      </c>
      <c r="O172" s="134">
        <v>0</v>
      </c>
      <c r="P172" s="134">
        <f>SUM(T172:W172)+SUM(Z172:AC172)+SUM(AF172:AI172)+SUM(AL172:AO172)+SUM(AR172:AU172)+SUM(AX172:BA172)+SUM(BD172:BG172)+SUM(BJ172:BM172)</f>
        <v>108</v>
      </c>
      <c r="Q172" s="134">
        <f>V172+AB172+AH172+AN172+AT172+AZ172+BF172+BL172</f>
        <v>0</v>
      </c>
      <c r="R172" s="134">
        <f t="shared" si="37"/>
        <v>0</v>
      </c>
      <c r="S172" s="154">
        <f t="shared" si="37"/>
        <v>0</v>
      </c>
      <c r="T172" s="187"/>
      <c r="U172" s="188"/>
      <c r="V172" s="188"/>
      <c r="W172" s="188"/>
      <c r="X172" s="188"/>
      <c r="Y172" s="189"/>
      <c r="Z172" s="187"/>
      <c r="AA172" s="188"/>
      <c r="AB172" s="188"/>
      <c r="AC172" s="188"/>
      <c r="AD172" s="188"/>
      <c r="AE172" s="189"/>
      <c r="AF172" s="136"/>
      <c r="AG172" s="134"/>
      <c r="AH172" s="134"/>
      <c r="AI172" s="134"/>
      <c r="AJ172" s="134"/>
      <c r="AK172" s="154"/>
      <c r="AL172" s="133"/>
      <c r="AM172" s="134">
        <v>108</v>
      </c>
      <c r="AN172" s="134"/>
      <c r="AO172" s="134"/>
      <c r="AP172" s="134"/>
      <c r="AQ172" s="135"/>
    </row>
    <row r="173" spans="1:69" ht="27" customHeight="1" thickBot="1">
      <c r="A173" s="155"/>
      <c r="B173" s="180" t="s">
        <v>190</v>
      </c>
      <c r="C173" s="157">
        <v>4</v>
      </c>
      <c r="D173" s="158"/>
      <c r="E173" s="158"/>
      <c r="F173" s="159"/>
      <c r="G173" s="160"/>
      <c r="H173" s="161">
        <f>L173+M173+P173+Q173+R173+S173</f>
        <v>6</v>
      </c>
      <c r="I173" s="161">
        <v>0</v>
      </c>
      <c r="J173" s="158">
        <v>0</v>
      </c>
      <c r="K173" s="158">
        <f>H173-J173</f>
        <v>6</v>
      </c>
      <c r="L173" s="158">
        <f>W173+AC173+AI173+AO173+AU173+BA173+BG173+BM173</f>
        <v>0</v>
      </c>
      <c r="M173" s="158">
        <f>N173+O173</f>
        <v>0</v>
      </c>
      <c r="N173" s="158">
        <v>0</v>
      </c>
      <c r="O173" s="158">
        <v>0</v>
      </c>
      <c r="P173" s="158">
        <f>SUM(T173:W173)+SUM(Z173:AC173)+SUM(AF173:AI173)+SUM(AL173:AO173)+SUM(AR173:AU173)+SUM(AX173:BA173)+SUM(BD173:BG173)+SUM(BJ173:BM173)</f>
        <v>0</v>
      </c>
      <c r="Q173" s="158">
        <f>V173+AB173+AH173+AN173+AT173+AZ173+BF173+BL173</f>
        <v>0</v>
      </c>
      <c r="R173" s="158">
        <f t="shared" si="37"/>
        <v>0</v>
      </c>
      <c r="S173" s="162">
        <f t="shared" si="37"/>
        <v>6</v>
      </c>
      <c r="T173" s="181"/>
      <c r="U173" s="182"/>
      <c r="V173" s="182"/>
      <c r="W173" s="182"/>
      <c r="X173" s="182"/>
      <c r="Y173" s="183"/>
      <c r="Z173" s="181"/>
      <c r="AA173" s="182"/>
      <c r="AB173" s="182"/>
      <c r="AC173" s="182"/>
      <c r="AD173" s="182"/>
      <c r="AE173" s="183"/>
      <c r="AF173" s="157"/>
      <c r="AG173" s="158"/>
      <c r="AH173" s="158"/>
      <c r="AI173" s="158"/>
      <c r="AJ173" s="158"/>
      <c r="AK173" s="162"/>
      <c r="AL173" s="157"/>
      <c r="AM173" s="158"/>
      <c r="AN173" s="158"/>
      <c r="AO173" s="158"/>
      <c r="AP173" s="158"/>
      <c r="AQ173" s="162">
        <v>6</v>
      </c>
    </row>
    <row r="174" spans="1:69" s="14" customFormat="1" ht="69.75" hidden="1" customHeight="1">
      <c r="A174" s="141" t="s">
        <v>205</v>
      </c>
      <c r="B174" s="190"/>
      <c r="C174" s="143"/>
      <c r="D174" s="144"/>
      <c r="E174" s="144"/>
      <c r="F174" s="146"/>
      <c r="G174" s="191"/>
      <c r="H174" s="147">
        <f>L174+M174+P174+Q174+R174+S174</f>
        <v>0</v>
      </c>
      <c r="I174" s="147"/>
      <c r="J174" s="144">
        <f>SUM(J175:J182)</f>
        <v>0</v>
      </c>
      <c r="K174" s="144">
        <f>SUM(K175:K183)</f>
        <v>0</v>
      </c>
      <c r="L174" s="144">
        <f t="shared" ref="L174:R174" si="38">SUM(L175:L182)</f>
        <v>0</v>
      </c>
      <c r="M174" s="144">
        <f t="shared" si="38"/>
        <v>0</v>
      </c>
      <c r="N174" s="144">
        <f t="shared" si="38"/>
        <v>0</v>
      </c>
      <c r="O174" s="144">
        <f t="shared" si="38"/>
        <v>0</v>
      </c>
      <c r="P174" s="144">
        <f t="shared" si="38"/>
        <v>0</v>
      </c>
      <c r="Q174" s="144">
        <f t="shared" si="38"/>
        <v>0</v>
      </c>
      <c r="R174" s="144">
        <f t="shared" si="38"/>
        <v>0</v>
      </c>
      <c r="S174" s="148">
        <f>Y174+AE174+AK174+AQ174+AW174+BC174+BI174+BO174</f>
        <v>0</v>
      </c>
      <c r="T174" s="373">
        <f>SUM(T175:X182)</f>
        <v>0</v>
      </c>
      <c r="U174" s="332"/>
      <c r="V174" s="332"/>
      <c r="W174" s="332"/>
      <c r="X174" s="374"/>
      <c r="Y174" s="149">
        <f>SUM(Y175:Y182)</f>
        <v>0</v>
      </c>
      <c r="Z174" s="373">
        <f>SUM(Z175:AD182)</f>
        <v>0</v>
      </c>
      <c r="AA174" s="332"/>
      <c r="AB174" s="332"/>
      <c r="AC174" s="332"/>
      <c r="AD174" s="374"/>
      <c r="AE174" s="149">
        <f>SUM(AE175:AE182)</f>
        <v>0</v>
      </c>
      <c r="AF174" s="373">
        <f>SUM(AF175:AJ182)</f>
        <v>0</v>
      </c>
      <c r="AG174" s="332"/>
      <c r="AH174" s="332"/>
      <c r="AI174" s="332"/>
      <c r="AJ174" s="374"/>
      <c r="AK174" s="149">
        <f>SUM(AK175:AK182)</f>
        <v>0</v>
      </c>
      <c r="AL174" s="373">
        <f>SUM(AL175:AP182)</f>
        <v>0</v>
      </c>
      <c r="AM174" s="332"/>
      <c r="AN174" s="332"/>
      <c r="AO174" s="332"/>
      <c r="AP174" s="374"/>
      <c r="AQ174" s="149">
        <f>SUM(AQ175:AQ183)</f>
        <v>0</v>
      </c>
      <c r="AR174" s="323"/>
      <c r="AS174" s="323"/>
      <c r="AT174" s="323"/>
      <c r="AU174" s="323"/>
      <c r="AV174" s="323"/>
      <c r="AX174" s="323"/>
      <c r="AY174" s="323"/>
      <c r="AZ174" s="323"/>
      <c r="BA174" s="323"/>
      <c r="BB174" s="323"/>
      <c r="BD174" s="323"/>
      <c r="BE174" s="323"/>
      <c r="BF174" s="323"/>
      <c r="BG174" s="323"/>
      <c r="BH174" s="323"/>
      <c r="BJ174" s="323"/>
      <c r="BK174" s="323"/>
      <c r="BL174" s="323"/>
      <c r="BM174" s="323"/>
      <c r="BN174" s="323"/>
      <c r="BP174" s="1"/>
      <c r="BQ174" s="1"/>
    </row>
    <row r="175" spans="1:69" s="42" customFormat="1" ht="59.25" hidden="1" customHeight="1">
      <c r="A175" s="121" t="s">
        <v>206</v>
      </c>
      <c r="B175" s="109"/>
      <c r="C175" s="100"/>
      <c r="D175" s="98"/>
      <c r="E175" s="98"/>
      <c r="F175" s="102"/>
      <c r="G175" s="192"/>
      <c r="H175" s="97">
        <f>L175+M175+P175+Q175+R175+S175</f>
        <v>0</v>
      </c>
      <c r="I175" s="95"/>
      <c r="J175" s="68"/>
      <c r="K175" s="98">
        <f>H175-J175</f>
        <v>0</v>
      </c>
      <c r="L175" s="98">
        <f>W175+AC175+AI175+AO175+AU175+BA175+BG175+BM175</f>
        <v>0</v>
      </c>
      <c r="M175" s="98">
        <f>N175+O175</f>
        <v>0</v>
      </c>
      <c r="N175" s="98">
        <f>T175+Z175+AF175+AL175+AR175+AX175+BD175+BJ175</f>
        <v>0</v>
      </c>
      <c r="O175" s="98">
        <f>U175+AA175+AG175+AM175+AS175+AY175+BE175+BK175</f>
        <v>0</v>
      </c>
      <c r="P175" s="98">
        <v>0</v>
      </c>
      <c r="Q175" s="98">
        <f>V175+AB175+AH175+AN175+AT175+AZ175+BF175+BL175</f>
        <v>0</v>
      </c>
      <c r="R175" s="98">
        <f>X175+AD175+AJ175+AP175+AV175+BB175+BH175+BN175</f>
        <v>0</v>
      </c>
      <c r="S175" s="99">
        <f>Y175+AE175+AK175+AQ175+AW175+BC175+BI175</f>
        <v>0</v>
      </c>
      <c r="T175" s="100"/>
      <c r="U175" s="98"/>
      <c r="V175" s="98"/>
      <c r="W175" s="98"/>
      <c r="X175" s="98"/>
      <c r="Y175" s="103"/>
      <c r="Z175" s="97"/>
      <c r="AA175" s="98"/>
      <c r="AB175" s="98"/>
      <c r="AC175" s="98"/>
      <c r="AD175" s="98"/>
      <c r="AE175" s="99"/>
      <c r="AF175" s="100"/>
      <c r="AG175" s="98"/>
      <c r="AH175" s="98"/>
      <c r="AI175" s="98"/>
      <c r="AJ175" s="98"/>
      <c r="AK175" s="103"/>
      <c r="AL175" s="97"/>
      <c r="AM175" s="98"/>
      <c r="AN175" s="98"/>
      <c r="AO175" s="98"/>
      <c r="AP175" s="98"/>
      <c r="AQ175" s="103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</row>
    <row r="176" spans="1:69" ht="24" hidden="1" customHeight="1">
      <c r="A176" s="121" t="s">
        <v>207</v>
      </c>
      <c r="B176" s="109"/>
      <c r="C176" s="100"/>
      <c r="D176" s="98"/>
      <c r="E176" s="98"/>
      <c r="F176" s="102"/>
      <c r="G176" s="192"/>
      <c r="H176" s="97"/>
      <c r="I176" s="95"/>
      <c r="J176" s="68"/>
      <c r="K176" s="98"/>
      <c r="L176" s="98"/>
      <c r="M176" s="98"/>
      <c r="N176" s="98"/>
      <c r="O176" s="98"/>
      <c r="P176" s="98"/>
      <c r="Q176" s="98"/>
      <c r="R176" s="98"/>
      <c r="S176" s="99"/>
      <c r="T176" s="100"/>
      <c r="U176" s="98"/>
      <c r="V176" s="98"/>
      <c r="W176" s="98"/>
      <c r="X176" s="98"/>
      <c r="Y176" s="174"/>
      <c r="Z176" s="100"/>
      <c r="AA176" s="98"/>
      <c r="AB176" s="98"/>
      <c r="AC176" s="98"/>
      <c r="AD176" s="98"/>
      <c r="AE176" s="174"/>
      <c r="AF176" s="97"/>
      <c r="AG176" s="98"/>
      <c r="AH176" s="98"/>
      <c r="AI176" s="98"/>
      <c r="AJ176" s="98"/>
      <c r="AK176" s="99"/>
      <c r="AL176" s="100"/>
      <c r="AM176" s="98"/>
      <c r="AN176" s="98"/>
      <c r="AO176" s="98"/>
      <c r="AP176" s="98"/>
      <c r="AQ176" s="103"/>
      <c r="BP176" s="1"/>
    </row>
    <row r="177" spans="1:69" ht="16.5" hidden="1" customHeight="1">
      <c r="A177" s="121" t="s">
        <v>208</v>
      </c>
      <c r="B177" s="109"/>
      <c r="C177" s="100"/>
      <c r="D177" s="98"/>
      <c r="E177" s="98"/>
      <c r="F177" s="102"/>
      <c r="G177" s="192"/>
      <c r="H177" s="97">
        <f t="shared" ref="H177:H184" si="39">L177+M177+P177+Q177+R177+S177</f>
        <v>0</v>
      </c>
      <c r="I177" s="95"/>
      <c r="J177" s="68"/>
      <c r="K177" s="98">
        <f t="shared" ref="K177:K183" si="40">H177-J177</f>
        <v>0</v>
      </c>
      <c r="L177" s="98">
        <f t="shared" ref="L177:L183" si="41">W177+AC177+AI177+AO177+AU177+BA177+BG177+BM177</f>
        <v>0</v>
      </c>
      <c r="M177" s="98">
        <f t="shared" ref="M177:M183" si="42">N177+O177</f>
        <v>0</v>
      </c>
      <c r="N177" s="98">
        <f t="shared" ref="N177:O180" si="43">T177+Z177+AF177+AL177+AR177+AX177+BD177+BJ177</f>
        <v>0</v>
      </c>
      <c r="O177" s="98">
        <f t="shared" si="43"/>
        <v>0</v>
      </c>
      <c r="P177" s="98">
        <v>0</v>
      </c>
      <c r="Q177" s="98">
        <f t="shared" ref="Q177:Q183" si="44">V177+AB177+AH177+AN177+AT177+AZ177+BF177+BL177</f>
        <v>0</v>
      </c>
      <c r="R177" s="98">
        <f t="shared" ref="R177:R183" si="45">X177+AD177+AJ177+AP177+AV177+BB177+BH177+BN177</f>
        <v>0</v>
      </c>
      <c r="S177" s="99">
        <f>Y177+AE177+AK177+AQ177+AW177+BC177+BI177</f>
        <v>0</v>
      </c>
      <c r="T177" s="100"/>
      <c r="U177" s="98"/>
      <c r="V177" s="98"/>
      <c r="W177" s="98"/>
      <c r="X177" s="98"/>
      <c r="Y177" s="174"/>
      <c r="Z177" s="100"/>
      <c r="AA177" s="98"/>
      <c r="AB177" s="98"/>
      <c r="AC177" s="98"/>
      <c r="AD177" s="98"/>
      <c r="AE177" s="174"/>
      <c r="AF177" s="97"/>
      <c r="AG177" s="98"/>
      <c r="AH177" s="98"/>
      <c r="AI177" s="98"/>
      <c r="AJ177" s="98"/>
      <c r="AK177" s="99"/>
      <c r="AL177" s="100"/>
      <c r="AM177" s="98"/>
      <c r="AN177" s="98"/>
      <c r="AO177" s="98"/>
      <c r="AP177" s="98"/>
      <c r="AQ177" s="103"/>
    </row>
    <row r="178" spans="1:69" ht="21.75" hidden="1" customHeight="1">
      <c r="A178" s="121" t="s">
        <v>209</v>
      </c>
      <c r="B178" s="109"/>
      <c r="C178" s="100"/>
      <c r="D178" s="98"/>
      <c r="E178" s="98"/>
      <c r="F178" s="102"/>
      <c r="G178" s="192"/>
      <c r="H178" s="97">
        <f t="shared" si="39"/>
        <v>0</v>
      </c>
      <c r="I178" s="95"/>
      <c r="J178" s="68"/>
      <c r="K178" s="98">
        <f t="shared" si="40"/>
        <v>0</v>
      </c>
      <c r="L178" s="98">
        <f t="shared" si="41"/>
        <v>0</v>
      </c>
      <c r="M178" s="98">
        <f t="shared" si="42"/>
        <v>0</v>
      </c>
      <c r="N178" s="98">
        <f t="shared" si="43"/>
        <v>0</v>
      </c>
      <c r="O178" s="98">
        <f t="shared" si="43"/>
        <v>0</v>
      </c>
      <c r="P178" s="98">
        <v>0</v>
      </c>
      <c r="Q178" s="98">
        <f t="shared" si="44"/>
        <v>0</v>
      </c>
      <c r="R178" s="98">
        <f t="shared" si="45"/>
        <v>0</v>
      </c>
      <c r="S178" s="99">
        <f>Y178+AE178+AK178+AQ178+AW178+BC178+BI178</f>
        <v>0</v>
      </c>
      <c r="T178" s="100"/>
      <c r="U178" s="98"/>
      <c r="V178" s="98"/>
      <c r="W178" s="98"/>
      <c r="X178" s="98"/>
      <c r="Y178" s="174"/>
      <c r="Z178" s="100"/>
      <c r="AA178" s="98"/>
      <c r="AB178" s="98"/>
      <c r="AC178" s="98"/>
      <c r="AD178" s="98"/>
      <c r="AE178" s="174"/>
      <c r="AF178" s="97"/>
      <c r="AG178" s="98"/>
      <c r="AH178" s="98"/>
      <c r="AI178" s="98"/>
      <c r="AJ178" s="98"/>
      <c r="AK178" s="99"/>
      <c r="AL178" s="100"/>
      <c r="AM178" s="98"/>
      <c r="AN178" s="98"/>
      <c r="AO178" s="98"/>
      <c r="AP178" s="98"/>
      <c r="AQ178" s="103"/>
    </row>
    <row r="179" spans="1:69" ht="18.75" hidden="1" customHeight="1">
      <c r="A179" s="121" t="s">
        <v>210</v>
      </c>
      <c r="B179" s="109"/>
      <c r="C179" s="100"/>
      <c r="D179" s="98"/>
      <c r="E179" s="98"/>
      <c r="F179" s="102"/>
      <c r="G179" s="192"/>
      <c r="H179" s="97">
        <f t="shared" si="39"/>
        <v>0</v>
      </c>
      <c r="I179" s="95"/>
      <c r="J179" s="68"/>
      <c r="K179" s="98">
        <f t="shared" si="40"/>
        <v>0</v>
      </c>
      <c r="L179" s="98">
        <f t="shared" si="41"/>
        <v>0</v>
      </c>
      <c r="M179" s="98">
        <f t="shared" si="42"/>
        <v>0</v>
      </c>
      <c r="N179" s="98">
        <f t="shared" si="43"/>
        <v>0</v>
      </c>
      <c r="O179" s="98">
        <f t="shared" si="43"/>
        <v>0</v>
      </c>
      <c r="P179" s="98">
        <v>0</v>
      </c>
      <c r="Q179" s="98">
        <f t="shared" si="44"/>
        <v>0</v>
      </c>
      <c r="R179" s="98">
        <f t="shared" si="45"/>
        <v>0</v>
      </c>
      <c r="S179" s="99">
        <f>Y179+AE179+AK179+AQ179+AW179+BC179+BI179</f>
        <v>0</v>
      </c>
      <c r="T179" s="100"/>
      <c r="U179" s="98"/>
      <c r="V179" s="98"/>
      <c r="W179" s="98"/>
      <c r="X179" s="98"/>
      <c r="Y179" s="174"/>
      <c r="Z179" s="100"/>
      <c r="AA179" s="98"/>
      <c r="AB179" s="98"/>
      <c r="AC179" s="98"/>
      <c r="AD179" s="98"/>
      <c r="AE179" s="174"/>
      <c r="AF179" s="97"/>
      <c r="AG179" s="98"/>
      <c r="AH179" s="98"/>
      <c r="AI179" s="98"/>
      <c r="AJ179" s="98"/>
      <c r="AK179" s="99"/>
      <c r="AL179" s="100"/>
      <c r="AM179" s="98"/>
      <c r="AN179" s="98"/>
      <c r="AO179" s="98"/>
      <c r="AP179" s="98"/>
      <c r="AQ179" s="103"/>
    </row>
    <row r="180" spans="1:69" ht="30" hidden="1" customHeight="1">
      <c r="A180" s="121" t="s">
        <v>211</v>
      </c>
      <c r="B180" s="109"/>
      <c r="C180" s="100"/>
      <c r="D180" s="98"/>
      <c r="E180" s="98"/>
      <c r="F180" s="102"/>
      <c r="G180" s="192"/>
      <c r="H180" s="97">
        <f t="shared" si="39"/>
        <v>0</v>
      </c>
      <c r="I180" s="95"/>
      <c r="J180" s="68"/>
      <c r="K180" s="98">
        <f t="shared" si="40"/>
        <v>0</v>
      </c>
      <c r="L180" s="98">
        <f t="shared" si="41"/>
        <v>0</v>
      </c>
      <c r="M180" s="98">
        <f t="shared" si="42"/>
        <v>0</v>
      </c>
      <c r="N180" s="98">
        <f t="shared" si="43"/>
        <v>0</v>
      </c>
      <c r="O180" s="98">
        <f t="shared" si="43"/>
        <v>0</v>
      </c>
      <c r="P180" s="98">
        <v>0</v>
      </c>
      <c r="Q180" s="98">
        <f t="shared" si="44"/>
        <v>0</v>
      </c>
      <c r="R180" s="98">
        <f t="shared" si="45"/>
        <v>0</v>
      </c>
      <c r="S180" s="99">
        <f>Y180+AE180+AK180+AQ180+AW180+BC180+BI180</f>
        <v>0</v>
      </c>
      <c r="T180" s="100"/>
      <c r="U180" s="98"/>
      <c r="V180" s="98"/>
      <c r="W180" s="98"/>
      <c r="X180" s="98"/>
      <c r="Y180" s="174"/>
      <c r="Z180" s="100"/>
      <c r="AA180" s="98"/>
      <c r="AB180" s="98"/>
      <c r="AC180" s="98"/>
      <c r="AD180" s="98"/>
      <c r="AE180" s="174"/>
      <c r="AF180" s="97"/>
      <c r="AG180" s="98"/>
      <c r="AH180" s="98"/>
      <c r="AI180" s="98"/>
      <c r="AJ180" s="98"/>
      <c r="AK180" s="99"/>
      <c r="AL180" s="100"/>
      <c r="AM180" s="98"/>
      <c r="AN180" s="98"/>
      <c r="AO180" s="98"/>
      <c r="AP180" s="98"/>
      <c r="AQ180" s="103"/>
    </row>
    <row r="181" spans="1:69" ht="23.25" hidden="1" customHeight="1">
      <c r="A181" s="121" t="s">
        <v>212</v>
      </c>
      <c r="B181" s="109" t="s">
        <v>75</v>
      </c>
      <c r="C181" s="100"/>
      <c r="D181" s="98"/>
      <c r="E181" s="98"/>
      <c r="F181" s="102"/>
      <c r="G181" s="192"/>
      <c r="H181" s="97">
        <f t="shared" si="39"/>
        <v>0</v>
      </c>
      <c r="I181" s="95"/>
      <c r="J181" s="68"/>
      <c r="K181" s="98">
        <f t="shared" si="40"/>
        <v>0</v>
      </c>
      <c r="L181" s="98">
        <f t="shared" si="41"/>
        <v>0</v>
      </c>
      <c r="M181" s="98">
        <f t="shared" si="42"/>
        <v>0</v>
      </c>
      <c r="N181" s="98">
        <v>0</v>
      </c>
      <c r="O181" s="98">
        <v>0</v>
      </c>
      <c r="P181" s="98">
        <f>SUM(T181:W181)+SUM(Z181:AC181)+SUM(AF181:AI181)+SUM(AL181:AO181)+SUM(AR181:AU181)+SUM(AX181:BA181)+SUM(BD181:BG181)+SUM(BJ181:BM181)</f>
        <v>0</v>
      </c>
      <c r="Q181" s="98">
        <f t="shared" si="44"/>
        <v>0</v>
      </c>
      <c r="R181" s="98">
        <f t="shared" si="45"/>
        <v>0</v>
      </c>
      <c r="S181" s="99">
        <f>Y181+AE181+AK181+AQ181+AW181+BC181+BI181+BO181</f>
        <v>0</v>
      </c>
      <c r="T181" s="175"/>
      <c r="U181" s="176"/>
      <c r="V181" s="176"/>
      <c r="W181" s="176"/>
      <c r="X181" s="176"/>
      <c r="Y181" s="174"/>
      <c r="Z181" s="175"/>
      <c r="AA181" s="176"/>
      <c r="AB181" s="176"/>
      <c r="AC181" s="176"/>
      <c r="AD181" s="176"/>
      <c r="AE181" s="174"/>
      <c r="AF181" s="97"/>
      <c r="AG181" s="98"/>
      <c r="AH181" s="98"/>
      <c r="AI181" s="98"/>
      <c r="AJ181" s="98"/>
      <c r="AK181" s="99"/>
      <c r="AL181" s="100"/>
      <c r="AM181" s="98"/>
      <c r="AN181" s="98"/>
      <c r="AO181" s="98"/>
      <c r="AP181" s="98"/>
      <c r="AQ181" s="103"/>
    </row>
    <row r="182" spans="1:69" ht="30.75" hidden="1" customHeight="1">
      <c r="A182" s="151" t="s">
        <v>213</v>
      </c>
      <c r="B182" s="193" t="s">
        <v>214</v>
      </c>
      <c r="C182" s="133"/>
      <c r="D182" s="134"/>
      <c r="E182" s="134"/>
      <c r="F182" s="194"/>
      <c r="G182" s="195"/>
      <c r="H182" s="107">
        <f t="shared" si="39"/>
        <v>0</v>
      </c>
      <c r="I182" s="116"/>
      <c r="J182" s="153"/>
      <c r="K182" s="106">
        <f t="shared" si="40"/>
        <v>0</v>
      </c>
      <c r="L182" s="106">
        <f t="shared" si="41"/>
        <v>0</v>
      </c>
      <c r="M182" s="106">
        <f t="shared" si="42"/>
        <v>0</v>
      </c>
      <c r="N182" s="106">
        <v>0</v>
      </c>
      <c r="O182" s="106">
        <v>0</v>
      </c>
      <c r="P182" s="106">
        <f>SUM(T182:W182)+SUM(Z182:AC182)+SUM(AF182:AI182)+SUM(AL182:AO182)+SUM(AR182:AU182)+SUM(AX182:BA182)+SUM(BD182:BG182)+SUM(BJ182:BM182)</f>
        <v>0</v>
      </c>
      <c r="Q182" s="106">
        <f t="shared" si="44"/>
        <v>0</v>
      </c>
      <c r="R182" s="106">
        <f t="shared" si="45"/>
        <v>0</v>
      </c>
      <c r="S182" s="117">
        <f>Y182+AE182+AK182+AQ182+AW182+BC182+BI182+BO182</f>
        <v>0</v>
      </c>
      <c r="T182" s="187"/>
      <c r="U182" s="188"/>
      <c r="V182" s="188"/>
      <c r="W182" s="188"/>
      <c r="X182" s="188"/>
      <c r="Y182" s="189"/>
      <c r="Z182" s="187"/>
      <c r="AA182" s="188"/>
      <c r="AB182" s="188"/>
      <c r="AC182" s="188"/>
      <c r="AD182" s="188"/>
      <c r="AE182" s="189"/>
      <c r="AF182" s="136"/>
      <c r="AG182" s="134"/>
      <c r="AH182" s="134"/>
      <c r="AI182" s="134"/>
      <c r="AJ182" s="134"/>
      <c r="AK182" s="154"/>
      <c r="AL182" s="133"/>
      <c r="AM182" s="134"/>
      <c r="AN182" s="134"/>
      <c r="AO182" s="134"/>
      <c r="AP182" s="134"/>
      <c r="AQ182" s="135"/>
    </row>
    <row r="183" spans="1:69" ht="16.5" hidden="1" customHeight="1">
      <c r="A183" s="196"/>
      <c r="B183" s="197" t="s">
        <v>215</v>
      </c>
      <c r="C183" s="198"/>
      <c r="D183" s="153"/>
      <c r="E183" s="153"/>
      <c r="F183" s="199"/>
      <c r="G183" s="200"/>
      <c r="H183" s="157">
        <f t="shared" si="39"/>
        <v>0</v>
      </c>
      <c r="I183" s="161"/>
      <c r="J183" s="158">
        <v>0</v>
      </c>
      <c r="K183" s="158">
        <f t="shared" si="40"/>
        <v>0</v>
      </c>
      <c r="L183" s="158">
        <f t="shared" si="41"/>
        <v>0</v>
      </c>
      <c r="M183" s="158">
        <f t="shared" si="42"/>
        <v>0</v>
      </c>
      <c r="N183" s="158">
        <v>0</v>
      </c>
      <c r="O183" s="158">
        <v>0</v>
      </c>
      <c r="P183" s="158">
        <f>SUM(T183:W183)+SUM(Z183:AC183)+SUM(AF183:AI183)+SUM(AL183:AO183)+SUM(AR183:AU183)+SUM(AX183:BA183)+SUM(BD183:BG183)+SUM(BJ183:BM183)</f>
        <v>0</v>
      </c>
      <c r="Q183" s="158">
        <f t="shared" si="44"/>
        <v>0</v>
      </c>
      <c r="R183" s="158">
        <f t="shared" si="45"/>
        <v>0</v>
      </c>
      <c r="S183" s="162">
        <f>Y183+AE183+AK183+AQ183+AW183+BC183+BI183+BO183</f>
        <v>0</v>
      </c>
      <c r="T183" s="201"/>
      <c r="U183" s="202"/>
      <c r="V183" s="202"/>
      <c r="W183" s="202"/>
      <c r="X183" s="202"/>
      <c r="Y183" s="203"/>
      <c r="Z183" s="201"/>
      <c r="AA183" s="202"/>
      <c r="AB183" s="202"/>
      <c r="AC183" s="202"/>
      <c r="AD183" s="202"/>
      <c r="AE183" s="203"/>
      <c r="AF183" s="67"/>
      <c r="AG183" s="67"/>
      <c r="AH183" s="67"/>
      <c r="AI183" s="67"/>
      <c r="AJ183" s="67"/>
      <c r="AK183" s="165"/>
      <c r="AL183" s="163"/>
      <c r="AM183" s="67"/>
      <c r="AN183" s="67"/>
      <c r="AO183" s="67"/>
      <c r="AP183" s="67"/>
      <c r="AQ183" s="164"/>
    </row>
    <row r="184" spans="1:69" s="14" customFormat="1" ht="29.25" hidden="1" customHeight="1">
      <c r="A184" s="141" t="s">
        <v>216</v>
      </c>
      <c r="B184" s="204" t="s">
        <v>217</v>
      </c>
      <c r="C184" s="143"/>
      <c r="D184" s="144"/>
      <c r="E184" s="144"/>
      <c r="F184" s="146"/>
      <c r="G184" s="191"/>
      <c r="H184" s="147">
        <f t="shared" si="39"/>
        <v>0</v>
      </c>
      <c r="I184" s="147"/>
      <c r="J184" s="144"/>
      <c r="K184" s="144">
        <f t="shared" ref="K184:R184" si="46">SUM(K185:K192)</f>
        <v>0</v>
      </c>
      <c r="L184" s="144">
        <f t="shared" si="46"/>
        <v>0</v>
      </c>
      <c r="M184" s="144">
        <f t="shared" si="46"/>
        <v>0</v>
      </c>
      <c r="N184" s="144">
        <f t="shared" si="46"/>
        <v>0</v>
      </c>
      <c r="O184" s="144">
        <f t="shared" si="46"/>
        <v>0</v>
      </c>
      <c r="P184" s="144">
        <f t="shared" si="46"/>
        <v>0</v>
      </c>
      <c r="Q184" s="144">
        <f t="shared" si="46"/>
        <v>0</v>
      </c>
      <c r="R184" s="144">
        <f t="shared" si="46"/>
        <v>0</v>
      </c>
      <c r="S184" s="148">
        <f>Y184+AE184+AK184+AQ184+AW184+BC184+BI184+BO184</f>
        <v>0</v>
      </c>
      <c r="T184" s="373">
        <f>SUM(T185:X192)</f>
        <v>0</v>
      </c>
      <c r="U184" s="332"/>
      <c r="V184" s="332"/>
      <c r="W184" s="332"/>
      <c r="X184" s="374"/>
      <c r="Y184" s="149">
        <f>SUM(Y185:Y192)</f>
        <v>0</v>
      </c>
      <c r="Z184" s="373">
        <f>SUM(Z185:AD192)</f>
        <v>0</v>
      </c>
      <c r="AA184" s="332"/>
      <c r="AB184" s="332"/>
      <c r="AC184" s="332"/>
      <c r="AD184" s="374"/>
      <c r="AE184" s="149">
        <f>SUM(AE185:AE192)</f>
        <v>0</v>
      </c>
      <c r="AF184" s="373">
        <f>SUM(AF185:AJ192)</f>
        <v>0</v>
      </c>
      <c r="AG184" s="332"/>
      <c r="AH184" s="332"/>
      <c r="AI184" s="332"/>
      <c r="AJ184" s="374"/>
      <c r="AK184" s="149">
        <f>SUM(AK185:AK192)</f>
        <v>0</v>
      </c>
      <c r="AL184" s="373">
        <f>SUM(AL185:AP192)</f>
        <v>0</v>
      </c>
      <c r="AM184" s="332"/>
      <c r="AN184" s="332"/>
      <c r="AO184" s="332"/>
      <c r="AP184" s="374"/>
      <c r="AQ184" s="149">
        <f>SUM(AQ185:AQ192)</f>
        <v>0</v>
      </c>
      <c r="AR184" s="323"/>
      <c r="AS184" s="323"/>
      <c r="AT184" s="323"/>
      <c r="AU184" s="323"/>
      <c r="AV184" s="323"/>
      <c r="AX184" s="323"/>
      <c r="AY184" s="323"/>
      <c r="AZ184" s="323"/>
      <c r="BA184" s="323"/>
      <c r="BB184" s="323"/>
      <c r="BD184" s="323"/>
      <c r="BE184" s="323"/>
      <c r="BF184" s="323"/>
      <c r="BG184" s="323"/>
      <c r="BH184" s="323"/>
      <c r="BJ184" s="323"/>
      <c r="BK184" s="323"/>
      <c r="BL184" s="323"/>
      <c r="BM184" s="323"/>
      <c r="BN184" s="323"/>
      <c r="BP184" s="1"/>
      <c r="BQ184" s="1"/>
    </row>
    <row r="185" spans="1:69" ht="13.5" hidden="1" customHeight="1">
      <c r="A185" s="121" t="s">
        <v>218</v>
      </c>
      <c r="B185" s="205"/>
      <c r="C185" s="100"/>
      <c r="D185" s="98"/>
      <c r="E185" s="98"/>
      <c r="F185" s="102"/>
      <c r="G185" s="192"/>
      <c r="H185" s="97"/>
      <c r="I185" s="95"/>
      <c r="J185" s="68"/>
      <c r="K185" s="98"/>
      <c r="L185" s="98">
        <f t="shared" ref="L185:L192" si="47">W185+AC185+AI185+AO185+AU185+BA185+BG185+BM185</f>
        <v>0</v>
      </c>
      <c r="M185" s="98">
        <f t="shared" ref="M185:M192" si="48">N185+O185</f>
        <v>0</v>
      </c>
      <c r="N185" s="98">
        <f t="shared" ref="N185:O190" si="49">T185+Z185+AF185+AL185+AR185+AX185+BD185+BJ185</f>
        <v>0</v>
      </c>
      <c r="O185" s="98">
        <f t="shared" si="49"/>
        <v>0</v>
      </c>
      <c r="P185" s="98">
        <v>0</v>
      </c>
      <c r="Q185" s="98">
        <f t="shared" ref="Q185:Q192" si="50">V185+AB185+AH185+AN185+AT185+AZ185+BF185+BL185</f>
        <v>0</v>
      </c>
      <c r="R185" s="98">
        <f t="shared" ref="R185:R192" si="51">X185+AD185+AJ185+AP185+AV185+BB185+BH185+BN185</f>
        <v>0</v>
      </c>
      <c r="S185" s="99">
        <f t="shared" ref="S185:S190" si="52">Y185+AE185+AK185+AQ185+AW185+BC185+BI185</f>
        <v>0</v>
      </c>
      <c r="T185" s="100"/>
      <c r="U185" s="98"/>
      <c r="V185" s="98"/>
      <c r="W185" s="98"/>
      <c r="X185" s="98"/>
      <c r="Y185" s="174"/>
      <c r="Z185" s="100"/>
      <c r="AA185" s="98"/>
      <c r="AB185" s="98"/>
      <c r="AC185" s="98"/>
      <c r="AD185" s="98"/>
      <c r="AE185" s="174"/>
      <c r="AF185" s="97"/>
      <c r="AG185" s="98"/>
      <c r="AH185" s="98"/>
      <c r="AI185" s="98"/>
      <c r="AJ185" s="98"/>
      <c r="AK185" s="99"/>
      <c r="AL185" s="100"/>
      <c r="AM185" s="98"/>
      <c r="AN185" s="98"/>
      <c r="AO185" s="98"/>
      <c r="AP185" s="98"/>
      <c r="AQ185" s="103"/>
    </row>
    <row r="186" spans="1:69" ht="23.25" hidden="1" customHeight="1">
      <c r="A186" s="121" t="s">
        <v>219</v>
      </c>
      <c r="B186" s="205"/>
      <c r="C186" s="100"/>
      <c r="D186" s="98"/>
      <c r="E186" s="98"/>
      <c r="F186" s="102"/>
      <c r="G186" s="192"/>
      <c r="H186" s="97"/>
      <c r="I186" s="95"/>
      <c r="J186" s="68"/>
      <c r="K186" s="98"/>
      <c r="L186" s="98">
        <f t="shared" si="47"/>
        <v>0</v>
      </c>
      <c r="M186" s="98">
        <f t="shared" si="48"/>
        <v>0</v>
      </c>
      <c r="N186" s="98">
        <f t="shared" si="49"/>
        <v>0</v>
      </c>
      <c r="O186" s="98">
        <f t="shared" si="49"/>
        <v>0</v>
      </c>
      <c r="P186" s="98">
        <v>0</v>
      </c>
      <c r="Q186" s="98">
        <f t="shared" si="50"/>
        <v>0</v>
      </c>
      <c r="R186" s="98">
        <f t="shared" si="51"/>
        <v>0</v>
      </c>
      <c r="S186" s="99">
        <f t="shared" si="52"/>
        <v>0</v>
      </c>
      <c r="T186" s="100"/>
      <c r="U186" s="98"/>
      <c r="V186" s="98"/>
      <c r="W186" s="98"/>
      <c r="X186" s="98"/>
      <c r="Y186" s="174"/>
      <c r="Z186" s="100"/>
      <c r="AA186" s="98"/>
      <c r="AB186" s="98"/>
      <c r="AC186" s="98"/>
      <c r="AD186" s="98"/>
      <c r="AE186" s="174"/>
      <c r="AF186" s="97"/>
      <c r="AG186" s="98"/>
      <c r="AH186" s="98"/>
      <c r="AI186" s="98"/>
      <c r="AJ186" s="98"/>
      <c r="AK186" s="99"/>
      <c r="AL186" s="100"/>
      <c r="AM186" s="98"/>
      <c r="AN186" s="98"/>
      <c r="AO186" s="98"/>
      <c r="AP186" s="98"/>
      <c r="AQ186" s="103"/>
    </row>
    <row r="187" spans="1:69" ht="23.25" hidden="1" customHeight="1">
      <c r="A187" s="121" t="s">
        <v>220</v>
      </c>
      <c r="B187" s="205"/>
      <c r="C187" s="100"/>
      <c r="D187" s="98"/>
      <c r="E187" s="98"/>
      <c r="F187" s="102"/>
      <c r="G187" s="192"/>
      <c r="H187" s="97"/>
      <c r="I187" s="95"/>
      <c r="J187" s="68"/>
      <c r="K187" s="98"/>
      <c r="L187" s="98">
        <f t="shared" si="47"/>
        <v>0</v>
      </c>
      <c r="M187" s="98">
        <f t="shared" si="48"/>
        <v>0</v>
      </c>
      <c r="N187" s="98">
        <f t="shared" si="49"/>
        <v>0</v>
      </c>
      <c r="O187" s="98">
        <f t="shared" si="49"/>
        <v>0</v>
      </c>
      <c r="P187" s="98">
        <v>0</v>
      </c>
      <c r="Q187" s="98">
        <f t="shared" si="50"/>
        <v>0</v>
      </c>
      <c r="R187" s="98">
        <f t="shared" si="51"/>
        <v>0</v>
      </c>
      <c r="S187" s="99">
        <f t="shared" si="52"/>
        <v>0</v>
      </c>
      <c r="T187" s="100"/>
      <c r="U187" s="98"/>
      <c r="V187" s="98"/>
      <c r="W187" s="98"/>
      <c r="X187" s="98"/>
      <c r="Y187" s="174"/>
      <c r="Z187" s="100"/>
      <c r="AA187" s="98"/>
      <c r="AB187" s="98"/>
      <c r="AC187" s="98"/>
      <c r="AD187" s="98"/>
      <c r="AE187" s="174"/>
      <c r="AF187" s="97"/>
      <c r="AG187" s="98"/>
      <c r="AH187" s="98"/>
      <c r="AI187" s="98"/>
      <c r="AJ187" s="98"/>
      <c r="AK187" s="99"/>
      <c r="AL187" s="100"/>
      <c r="AM187" s="98"/>
      <c r="AN187" s="98"/>
      <c r="AO187" s="98"/>
      <c r="AP187" s="98"/>
      <c r="AQ187" s="103"/>
    </row>
    <row r="188" spans="1:69" ht="23.25" hidden="1" customHeight="1">
      <c r="A188" s="121" t="s">
        <v>221</v>
      </c>
      <c r="B188" s="205"/>
      <c r="C188" s="100"/>
      <c r="D188" s="98"/>
      <c r="E188" s="98"/>
      <c r="F188" s="102"/>
      <c r="G188" s="192"/>
      <c r="H188" s="97"/>
      <c r="I188" s="95"/>
      <c r="J188" s="68"/>
      <c r="K188" s="98"/>
      <c r="L188" s="98">
        <f t="shared" si="47"/>
        <v>0</v>
      </c>
      <c r="M188" s="98">
        <f t="shared" si="48"/>
        <v>0</v>
      </c>
      <c r="N188" s="98">
        <f t="shared" si="49"/>
        <v>0</v>
      </c>
      <c r="O188" s="98">
        <f t="shared" si="49"/>
        <v>0</v>
      </c>
      <c r="P188" s="98">
        <v>0</v>
      </c>
      <c r="Q188" s="98">
        <f t="shared" si="50"/>
        <v>0</v>
      </c>
      <c r="R188" s="98">
        <f t="shared" si="51"/>
        <v>0</v>
      </c>
      <c r="S188" s="99">
        <f t="shared" si="52"/>
        <v>0</v>
      </c>
      <c r="T188" s="100"/>
      <c r="U188" s="98"/>
      <c r="V188" s="98"/>
      <c r="W188" s="98"/>
      <c r="X188" s="98"/>
      <c r="Y188" s="174"/>
      <c r="Z188" s="100"/>
      <c r="AA188" s="98"/>
      <c r="AB188" s="98"/>
      <c r="AC188" s="98"/>
      <c r="AD188" s="98"/>
      <c r="AE188" s="174"/>
      <c r="AF188" s="97"/>
      <c r="AG188" s="98"/>
      <c r="AH188" s="98"/>
      <c r="AI188" s="98"/>
      <c r="AJ188" s="98"/>
      <c r="AK188" s="99"/>
      <c r="AL188" s="100"/>
      <c r="AM188" s="98"/>
      <c r="AN188" s="98"/>
      <c r="AO188" s="98"/>
      <c r="AP188" s="98"/>
      <c r="AQ188" s="103"/>
    </row>
    <row r="189" spans="1:69" ht="23.25" hidden="1" customHeight="1">
      <c r="A189" s="121" t="s">
        <v>222</v>
      </c>
      <c r="B189" s="205"/>
      <c r="C189" s="100"/>
      <c r="D189" s="98"/>
      <c r="E189" s="98"/>
      <c r="F189" s="102"/>
      <c r="G189" s="192"/>
      <c r="H189" s="97"/>
      <c r="I189" s="95"/>
      <c r="J189" s="68"/>
      <c r="K189" s="98"/>
      <c r="L189" s="98">
        <f t="shared" si="47"/>
        <v>0</v>
      </c>
      <c r="M189" s="98">
        <f t="shared" si="48"/>
        <v>0</v>
      </c>
      <c r="N189" s="98">
        <f t="shared" si="49"/>
        <v>0</v>
      </c>
      <c r="O189" s="98">
        <f t="shared" si="49"/>
        <v>0</v>
      </c>
      <c r="P189" s="98">
        <v>0</v>
      </c>
      <c r="Q189" s="98">
        <f t="shared" si="50"/>
        <v>0</v>
      </c>
      <c r="R189" s="98">
        <f t="shared" si="51"/>
        <v>0</v>
      </c>
      <c r="S189" s="99">
        <f t="shared" si="52"/>
        <v>0</v>
      </c>
      <c r="T189" s="100"/>
      <c r="U189" s="98"/>
      <c r="V189" s="98"/>
      <c r="W189" s="98"/>
      <c r="X189" s="98"/>
      <c r="Y189" s="174"/>
      <c r="Z189" s="100"/>
      <c r="AA189" s="98"/>
      <c r="AB189" s="98"/>
      <c r="AC189" s="98"/>
      <c r="AD189" s="98"/>
      <c r="AE189" s="174"/>
      <c r="AF189" s="97"/>
      <c r="AG189" s="98"/>
      <c r="AH189" s="98"/>
      <c r="AI189" s="98"/>
      <c r="AJ189" s="98"/>
      <c r="AK189" s="99"/>
      <c r="AL189" s="100"/>
      <c r="AM189" s="98"/>
      <c r="AN189" s="98"/>
      <c r="AO189" s="98"/>
      <c r="AP189" s="98"/>
      <c r="AQ189" s="103"/>
    </row>
    <row r="190" spans="1:69" ht="17.25" hidden="1" customHeight="1">
      <c r="A190" s="121" t="s">
        <v>223</v>
      </c>
      <c r="B190" s="205"/>
      <c r="C190" s="100"/>
      <c r="D190" s="98"/>
      <c r="E190" s="98"/>
      <c r="F190" s="102"/>
      <c r="G190" s="192"/>
      <c r="H190" s="97"/>
      <c r="I190" s="95"/>
      <c r="J190" s="68"/>
      <c r="K190" s="98"/>
      <c r="L190" s="98">
        <f t="shared" si="47"/>
        <v>0</v>
      </c>
      <c r="M190" s="98">
        <f t="shared" si="48"/>
        <v>0</v>
      </c>
      <c r="N190" s="98">
        <f t="shared" si="49"/>
        <v>0</v>
      </c>
      <c r="O190" s="98">
        <f t="shared" si="49"/>
        <v>0</v>
      </c>
      <c r="P190" s="98">
        <v>0</v>
      </c>
      <c r="Q190" s="98">
        <f t="shared" si="50"/>
        <v>0</v>
      </c>
      <c r="R190" s="98">
        <f t="shared" si="51"/>
        <v>0</v>
      </c>
      <c r="S190" s="99">
        <f t="shared" si="52"/>
        <v>0</v>
      </c>
      <c r="T190" s="100"/>
      <c r="U190" s="98"/>
      <c r="V190" s="98"/>
      <c r="W190" s="98"/>
      <c r="X190" s="98"/>
      <c r="Y190" s="174"/>
      <c r="Z190" s="100"/>
      <c r="AA190" s="98"/>
      <c r="AB190" s="98"/>
      <c r="AC190" s="98"/>
      <c r="AD190" s="98"/>
      <c r="AE190" s="174"/>
      <c r="AF190" s="97"/>
      <c r="AG190" s="98"/>
      <c r="AH190" s="98"/>
      <c r="AI190" s="98"/>
      <c r="AJ190" s="98"/>
      <c r="AK190" s="99"/>
      <c r="AL190" s="100"/>
      <c r="AM190" s="98"/>
      <c r="AN190" s="98"/>
      <c r="AO190" s="98"/>
      <c r="AP190" s="98"/>
      <c r="AQ190" s="103"/>
    </row>
    <row r="191" spans="1:69" ht="23.25" hidden="1" customHeight="1">
      <c r="A191" s="121" t="s">
        <v>224</v>
      </c>
      <c r="B191" s="205" t="s">
        <v>75</v>
      </c>
      <c r="C191" s="100"/>
      <c r="D191" s="98"/>
      <c r="E191" s="98"/>
      <c r="F191" s="102"/>
      <c r="G191" s="192"/>
      <c r="H191" s="97"/>
      <c r="I191" s="95"/>
      <c r="J191" s="68"/>
      <c r="K191" s="98"/>
      <c r="L191" s="98">
        <f t="shared" si="47"/>
        <v>0</v>
      </c>
      <c r="M191" s="98">
        <f t="shared" si="48"/>
        <v>0</v>
      </c>
      <c r="N191" s="98">
        <v>0</v>
      </c>
      <c r="O191" s="98">
        <v>0</v>
      </c>
      <c r="P191" s="98">
        <f>SUM(T191:W191)+SUM(Z191:AC191)+SUM(AF191:AI191)+SUM(AL191:AO191)+SUM(AR191:AU191)+SUM(AX191:BA191)+SUM(BD191:BG191)+SUM(BJ191:BM191)</f>
        <v>0</v>
      </c>
      <c r="Q191" s="98">
        <f t="shared" si="50"/>
        <v>0</v>
      </c>
      <c r="R191" s="98">
        <f t="shared" si="51"/>
        <v>0</v>
      </c>
      <c r="S191" s="99">
        <f>Y191+AE191+AK191+AQ191+AW191+BC191+BI191+BO191</f>
        <v>0</v>
      </c>
      <c r="T191" s="175"/>
      <c r="U191" s="176"/>
      <c r="V191" s="176"/>
      <c r="W191" s="176"/>
      <c r="X191" s="176"/>
      <c r="Y191" s="174"/>
      <c r="Z191" s="175"/>
      <c r="AA191" s="176"/>
      <c r="AB191" s="176"/>
      <c r="AC191" s="176"/>
      <c r="AD191" s="176"/>
      <c r="AE191" s="174"/>
      <c r="AF191" s="97"/>
      <c r="AG191" s="98"/>
      <c r="AH191" s="98"/>
      <c r="AI191" s="98"/>
      <c r="AJ191" s="98"/>
      <c r="AK191" s="99"/>
      <c r="AL191" s="100"/>
      <c r="AM191" s="98"/>
      <c r="AN191" s="98"/>
      <c r="AO191" s="98"/>
      <c r="AP191" s="98"/>
      <c r="AQ191" s="103"/>
    </row>
    <row r="192" spans="1:69" ht="23.25" hidden="1" customHeight="1">
      <c r="A192" s="151" t="s">
        <v>225</v>
      </c>
      <c r="B192" s="206" t="s">
        <v>214</v>
      </c>
      <c r="C192" s="133"/>
      <c r="D192" s="134"/>
      <c r="E192" s="134"/>
      <c r="F192" s="194"/>
      <c r="G192" s="207"/>
      <c r="H192" s="136"/>
      <c r="I192" s="208"/>
      <c r="J192" s="186"/>
      <c r="K192" s="134"/>
      <c r="L192" s="134">
        <f t="shared" si="47"/>
        <v>0</v>
      </c>
      <c r="M192" s="134">
        <f t="shared" si="48"/>
        <v>0</v>
      </c>
      <c r="N192" s="134">
        <v>0</v>
      </c>
      <c r="O192" s="134">
        <v>0</v>
      </c>
      <c r="P192" s="134">
        <f>SUM(T192:W192)+SUM(Z192:AC192)+SUM(AF192:AI192)+SUM(AL192:AO192)+SUM(AR192:AU192)+SUM(AX192:BA192)+SUM(BD192:BG192)+SUM(BJ192:BM192)</f>
        <v>0</v>
      </c>
      <c r="Q192" s="134">
        <f t="shared" si="50"/>
        <v>0</v>
      </c>
      <c r="R192" s="134">
        <f t="shared" si="51"/>
        <v>0</v>
      </c>
      <c r="S192" s="154">
        <f>Y192+AE192+AK192+AQ192+AW192+BC192+BI192+BO192</f>
        <v>0</v>
      </c>
      <c r="T192" s="187"/>
      <c r="U192" s="188"/>
      <c r="V192" s="188"/>
      <c r="W192" s="188"/>
      <c r="X192" s="188"/>
      <c r="Y192" s="189"/>
      <c r="Z192" s="187"/>
      <c r="AA192" s="188"/>
      <c r="AB192" s="188"/>
      <c r="AC192" s="188"/>
      <c r="AD192" s="188"/>
      <c r="AE192" s="189"/>
      <c r="AF192" s="136"/>
      <c r="AG192" s="134"/>
      <c r="AH192" s="134"/>
      <c r="AI192" s="134"/>
      <c r="AJ192" s="134"/>
      <c r="AK192" s="154"/>
      <c r="AL192" s="133"/>
      <c r="AM192" s="134"/>
      <c r="AN192" s="134"/>
      <c r="AO192" s="134"/>
      <c r="AP192" s="134"/>
      <c r="AQ192" s="135"/>
    </row>
    <row r="193" spans="1:69" s="14" customFormat="1" ht="23.25" hidden="1" customHeight="1">
      <c r="A193" s="166" t="s">
        <v>226</v>
      </c>
      <c r="B193" s="209" t="s">
        <v>227</v>
      </c>
      <c r="C193" s="168"/>
      <c r="D193" s="169"/>
      <c r="E193" s="169"/>
      <c r="F193" s="171"/>
      <c r="G193" s="210"/>
      <c r="H193" s="147">
        <f>L193+M193+P193+Q193+R193+S193</f>
        <v>0</v>
      </c>
      <c r="I193" s="172"/>
      <c r="J193" s="169"/>
      <c r="K193" s="169">
        <f t="shared" ref="K193:R193" si="53">SUM(K194:K201)</f>
        <v>0</v>
      </c>
      <c r="L193" s="169">
        <f t="shared" si="53"/>
        <v>0</v>
      </c>
      <c r="M193" s="169">
        <f t="shared" si="53"/>
        <v>0</v>
      </c>
      <c r="N193" s="169">
        <f t="shared" si="53"/>
        <v>0</v>
      </c>
      <c r="O193" s="169">
        <f t="shared" si="53"/>
        <v>0</v>
      </c>
      <c r="P193" s="169">
        <f t="shared" si="53"/>
        <v>0</v>
      </c>
      <c r="Q193" s="169">
        <f t="shared" si="53"/>
        <v>0</v>
      </c>
      <c r="R193" s="169">
        <f t="shared" si="53"/>
        <v>0</v>
      </c>
      <c r="S193" s="148">
        <f>Y193+AE193+AK193+AQ193+AW193+BC193+BI193+BO193</f>
        <v>0</v>
      </c>
      <c r="T193" s="375">
        <f>SUM(T194:X201)</f>
        <v>0</v>
      </c>
      <c r="U193" s="361"/>
      <c r="V193" s="361"/>
      <c r="W193" s="361"/>
      <c r="X193" s="362"/>
      <c r="Y193" s="185">
        <f>SUM(Y194:Y201)</f>
        <v>0</v>
      </c>
      <c r="Z193" s="375">
        <f>SUM(Z194:AD201)</f>
        <v>0</v>
      </c>
      <c r="AA193" s="361"/>
      <c r="AB193" s="361"/>
      <c r="AC193" s="361"/>
      <c r="AD193" s="362"/>
      <c r="AE193" s="185">
        <f>SUM(AE194:AE201)</f>
        <v>0</v>
      </c>
      <c r="AF193" s="375">
        <f>SUM(AF194:AJ201)</f>
        <v>0</v>
      </c>
      <c r="AG193" s="361"/>
      <c r="AH193" s="361"/>
      <c r="AI193" s="361"/>
      <c r="AJ193" s="362"/>
      <c r="AK193" s="185">
        <f>SUM(AK194:AK201)</f>
        <v>0</v>
      </c>
      <c r="AL193" s="375">
        <f>SUM(AL194:AP201)</f>
        <v>0</v>
      </c>
      <c r="AM193" s="361"/>
      <c r="AN193" s="361"/>
      <c r="AO193" s="361"/>
      <c r="AP193" s="362"/>
      <c r="AQ193" s="185">
        <v>0</v>
      </c>
      <c r="AR193" s="323"/>
      <c r="AS193" s="323"/>
      <c r="AT193" s="323"/>
      <c r="AU193" s="323"/>
      <c r="AV193" s="323"/>
      <c r="AX193" s="323"/>
      <c r="AY193" s="323"/>
      <c r="AZ193" s="323"/>
      <c r="BA193" s="323"/>
      <c r="BB193" s="323"/>
      <c r="BD193" s="323"/>
      <c r="BE193" s="323"/>
      <c r="BF193" s="323"/>
      <c r="BG193" s="323"/>
      <c r="BH193" s="323"/>
      <c r="BJ193" s="323"/>
      <c r="BK193" s="323"/>
      <c r="BL193" s="323"/>
      <c r="BM193" s="323"/>
      <c r="BN193" s="323"/>
      <c r="BP193" s="1"/>
      <c r="BQ193" s="1"/>
    </row>
    <row r="194" spans="1:69" ht="23.25" hidden="1" customHeight="1">
      <c r="A194" s="121" t="s">
        <v>228</v>
      </c>
      <c r="B194" s="109"/>
      <c r="C194" s="100"/>
      <c r="D194" s="98"/>
      <c r="E194" s="98"/>
      <c r="F194" s="102"/>
      <c r="G194" s="192"/>
      <c r="H194" s="97"/>
      <c r="I194" s="95"/>
      <c r="J194" s="68"/>
      <c r="K194" s="98"/>
      <c r="L194" s="98">
        <f t="shared" ref="L194:L201" si="54">W194+AC194+AI194+AO194+AU194+BA194+BG194+BM194</f>
        <v>0</v>
      </c>
      <c r="M194" s="98">
        <f t="shared" ref="M194:M201" si="55">N194+O194</f>
        <v>0</v>
      </c>
      <c r="N194" s="98">
        <f t="shared" ref="N194:O199" si="56">T194+Z194+AF194+AL194+AR194+AX194+BD194+BJ194</f>
        <v>0</v>
      </c>
      <c r="O194" s="98">
        <f t="shared" si="56"/>
        <v>0</v>
      </c>
      <c r="P194" s="98">
        <v>0</v>
      </c>
      <c r="Q194" s="98">
        <f t="shared" ref="Q194:Q201" si="57">V194+AB194+AH194+AN194+AT194+AZ194+BF194+BL194</f>
        <v>0</v>
      </c>
      <c r="R194" s="98">
        <f t="shared" ref="R194:R201" si="58">X194+AD194+AJ194+AP194+AV194+BB194+BH194+BN194</f>
        <v>0</v>
      </c>
      <c r="S194" s="99">
        <f t="shared" ref="S194:S199" si="59">Y194+AE194+AK194+AQ194+AW194+BC194+BI194</f>
        <v>0</v>
      </c>
      <c r="T194" s="100"/>
      <c r="U194" s="98"/>
      <c r="V194" s="98"/>
      <c r="W194" s="98"/>
      <c r="X194" s="98"/>
      <c r="Y194" s="174"/>
      <c r="Z194" s="100"/>
      <c r="AA194" s="98"/>
      <c r="AB194" s="98"/>
      <c r="AC194" s="98"/>
      <c r="AD194" s="98"/>
      <c r="AE194" s="174"/>
      <c r="AF194" s="97"/>
      <c r="AG194" s="98"/>
      <c r="AH194" s="98"/>
      <c r="AI194" s="98"/>
      <c r="AJ194" s="98"/>
      <c r="AK194" s="99"/>
      <c r="AL194" s="100"/>
      <c r="AM194" s="98"/>
      <c r="AN194" s="98"/>
      <c r="AO194" s="98"/>
      <c r="AP194" s="98"/>
      <c r="AQ194" s="103"/>
    </row>
    <row r="195" spans="1:69" ht="23.25" hidden="1" customHeight="1">
      <c r="A195" s="121" t="s">
        <v>229</v>
      </c>
      <c r="B195" s="109"/>
      <c r="C195" s="100"/>
      <c r="D195" s="98"/>
      <c r="E195" s="98"/>
      <c r="F195" s="102"/>
      <c r="G195" s="192"/>
      <c r="H195" s="97"/>
      <c r="I195" s="95"/>
      <c r="J195" s="68"/>
      <c r="K195" s="98"/>
      <c r="L195" s="98">
        <f t="shared" si="54"/>
        <v>0</v>
      </c>
      <c r="M195" s="98">
        <f t="shared" si="55"/>
        <v>0</v>
      </c>
      <c r="N195" s="98">
        <f t="shared" si="56"/>
        <v>0</v>
      </c>
      <c r="O195" s="98">
        <f t="shared" si="56"/>
        <v>0</v>
      </c>
      <c r="P195" s="98">
        <v>0</v>
      </c>
      <c r="Q195" s="98">
        <f t="shared" si="57"/>
        <v>0</v>
      </c>
      <c r="R195" s="98">
        <f t="shared" si="58"/>
        <v>0</v>
      </c>
      <c r="S195" s="99">
        <f t="shared" si="59"/>
        <v>0</v>
      </c>
      <c r="T195" s="100"/>
      <c r="U195" s="98"/>
      <c r="V195" s="98"/>
      <c r="W195" s="98"/>
      <c r="X195" s="98"/>
      <c r="Y195" s="174"/>
      <c r="Z195" s="100"/>
      <c r="AA195" s="98"/>
      <c r="AB195" s="98"/>
      <c r="AC195" s="98"/>
      <c r="AD195" s="98"/>
      <c r="AE195" s="174"/>
      <c r="AF195" s="97"/>
      <c r="AG195" s="98"/>
      <c r="AH195" s="98"/>
      <c r="AI195" s="98"/>
      <c r="AJ195" s="98"/>
      <c r="AK195" s="99"/>
      <c r="AL195" s="100"/>
      <c r="AM195" s="98"/>
      <c r="AN195" s="98"/>
      <c r="AO195" s="98"/>
      <c r="AP195" s="98"/>
      <c r="AQ195" s="103"/>
    </row>
    <row r="196" spans="1:69" ht="23.25" hidden="1" customHeight="1">
      <c r="A196" s="121" t="s">
        <v>230</v>
      </c>
      <c r="B196" s="109"/>
      <c r="C196" s="100"/>
      <c r="D196" s="98"/>
      <c r="E196" s="98"/>
      <c r="F196" s="102"/>
      <c r="G196" s="192"/>
      <c r="H196" s="97"/>
      <c r="I196" s="95"/>
      <c r="J196" s="68"/>
      <c r="K196" s="98"/>
      <c r="L196" s="98">
        <f t="shared" si="54"/>
        <v>0</v>
      </c>
      <c r="M196" s="98">
        <f t="shared" si="55"/>
        <v>0</v>
      </c>
      <c r="N196" s="98">
        <f t="shared" si="56"/>
        <v>0</v>
      </c>
      <c r="O196" s="98">
        <f t="shared" si="56"/>
        <v>0</v>
      </c>
      <c r="P196" s="98">
        <v>0</v>
      </c>
      <c r="Q196" s="98">
        <f t="shared" si="57"/>
        <v>0</v>
      </c>
      <c r="R196" s="98">
        <f t="shared" si="58"/>
        <v>0</v>
      </c>
      <c r="S196" s="99">
        <f t="shared" si="59"/>
        <v>0</v>
      </c>
      <c r="T196" s="100"/>
      <c r="U196" s="98"/>
      <c r="V196" s="98"/>
      <c r="W196" s="98"/>
      <c r="X196" s="98"/>
      <c r="Y196" s="174"/>
      <c r="Z196" s="100"/>
      <c r="AA196" s="98"/>
      <c r="AB196" s="98"/>
      <c r="AC196" s="98"/>
      <c r="AD196" s="98"/>
      <c r="AE196" s="174"/>
      <c r="AF196" s="97"/>
      <c r="AG196" s="98"/>
      <c r="AH196" s="98"/>
      <c r="AI196" s="98"/>
      <c r="AJ196" s="98"/>
      <c r="AK196" s="99"/>
      <c r="AL196" s="100"/>
      <c r="AM196" s="98"/>
      <c r="AN196" s="98"/>
      <c r="AO196" s="98"/>
      <c r="AP196" s="98"/>
      <c r="AQ196" s="103"/>
    </row>
    <row r="197" spans="1:69" ht="23.25" hidden="1" customHeight="1">
      <c r="A197" s="121" t="s">
        <v>231</v>
      </c>
      <c r="B197" s="109"/>
      <c r="C197" s="100"/>
      <c r="D197" s="98"/>
      <c r="E197" s="98"/>
      <c r="F197" s="102"/>
      <c r="G197" s="192"/>
      <c r="H197" s="97"/>
      <c r="I197" s="95"/>
      <c r="J197" s="68"/>
      <c r="K197" s="98"/>
      <c r="L197" s="98">
        <f t="shared" si="54"/>
        <v>0</v>
      </c>
      <c r="M197" s="98">
        <f t="shared" si="55"/>
        <v>0</v>
      </c>
      <c r="N197" s="98">
        <f t="shared" si="56"/>
        <v>0</v>
      </c>
      <c r="O197" s="98">
        <f t="shared" si="56"/>
        <v>0</v>
      </c>
      <c r="P197" s="98">
        <v>0</v>
      </c>
      <c r="Q197" s="98">
        <f t="shared" si="57"/>
        <v>0</v>
      </c>
      <c r="R197" s="98">
        <f t="shared" si="58"/>
        <v>0</v>
      </c>
      <c r="S197" s="99">
        <f t="shared" si="59"/>
        <v>0</v>
      </c>
      <c r="T197" s="100"/>
      <c r="U197" s="98"/>
      <c r="V197" s="98"/>
      <c r="W197" s="98"/>
      <c r="X197" s="98"/>
      <c r="Y197" s="174"/>
      <c r="Z197" s="100"/>
      <c r="AA197" s="98"/>
      <c r="AB197" s="98"/>
      <c r="AC197" s="98"/>
      <c r="AD197" s="98"/>
      <c r="AE197" s="174"/>
      <c r="AF197" s="97"/>
      <c r="AG197" s="98"/>
      <c r="AH197" s="98"/>
      <c r="AI197" s="98"/>
      <c r="AJ197" s="98"/>
      <c r="AK197" s="99"/>
      <c r="AL197" s="100"/>
      <c r="AM197" s="98"/>
      <c r="AN197" s="98"/>
      <c r="AO197" s="98"/>
      <c r="AP197" s="98"/>
      <c r="AQ197" s="103"/>
    </row>
    <row r="198" spans="1:69" ht="23.25" hidden="1" customHeight="1">
      <c r="A198" s="121" t="s">
        <v>232</v>
      </c>
      <c r="B198" s="109"/>
      <c r="C198" s="100"/>
      <c r="D198" s="98"/>
      <c r="E198" s="98"/>
      <c r="F198" s="102"/>
      <c r="G198" s="192"/>
      <c r="H198" s="97"/>
      <c r="I198" s="95"/>
      <c r="J198" s="68"/>
      <c r="K198" s="98"/>
      <c r="L198" s="98">
        <f t="shared" si="54"/>
        <v>0</v>
      </c>
      <c r="M198" s="98">
        <f t="shared" si="55"/>
        <v>0</v>
      </c>
      <c r="N198" s="98">
        <f t="shared" si="56"/>
        <v>0</v>
      </c>
      <c r="O198" s="98">
        <f t="shared" si="56"/>
        <v>0</v>
      </c>
      <c r="P198" s="98">
        <v>0</v>
      </c>
      <c r="Q198" s="98">
        <f t="shared" si="57"/>
        <v>0</v>
      </c>
      <c r="R198" s="98">
        <f t="shared" si="58"/>
        <v>0</v>
      </c>
      <c r="S198" s="99">
        <f t="shared" si="59"/>
        <v>0</v>
      </c>
      <c r="T198" s="100"/>
      <c r="U198" s="98"/>
      <c r="V198" s="98"/>
      <c r="W198" s="98"/>
      <c r="X198" s="98"/>
      <c r="Y198" s="174"/>
      <c r="Z198" s="100"/>
      <c r="AA198" s="98"/>
      <c r="AB198" s="98"/>
      <c r="AC198" s="98"/>
      <c r="AD198" s="98"/>
      <c r="AE198" s="174"/>
      <c r="AF198" s="97"/>
      <c r="AG198" s="98"/>
      <c r="AH198" s="98"/>
      <c r="AI198" s="98"/>
      <c r="AJ198" s="98"/>
      <c r="AK198" s="99"/>
      <c r="AL198" s="100"/>
      <c r="AM198" s="98"/>
      <c r="AN198" s="98"/>
      <c r="AO198" s="98"/>
      <c r="AP198" s="98"/>
      <c r="AQ198" s="103"/>
    </row>
    <row r="199" spans="1:69" ht="23.25" hidden="1" customHeight="1">
      <c r="A199" s="121" t="s">
        <v>233</v>
      </c>
      <c r="B199" s="109"/>
      <c r="C199" s="100"/>
      <c r="D199" s="98"/>
      <c r="E199" s="98"/>
      <c r="F199" s="102"/>
      <c r="G199" s="192"/>
      <c r="H199" s="97"/>
      <c r="I199" s="95"/>
      <c r="J199" s="68"/>
      <c r="K199" s="98"/>
      <c r="L199" s="98">
        <f t="shared" si="54"/>
        <v>0</v>
      </c>
      <c r="M199" s="98">
        <f t="shared" si="55"/>
        <v>0</v>
      </c>
      <c r="N199" s="98">
        <f t="shared" si="56"/>
        <v>0</v>
      </c>
      <c r="O199" s="98">
        <f t="shared" si="56"/>
        <v>0</v>
      </c>
      <c r="P199" s="98">
        <v>0</v>
      </c>
      <c r="Q199" s="98">
        <f t="shared" si="57"/>
        <v>0</v>
      </c>
      <c r="R199" s="98">
        <f t="shared" si="58"/>
        <v>0</v>
      </c>
      <c r="S199" s="99">
        <f t="shared" si="59"/>
        <v>0</v>
      </c>
      <c r="T199" s="100"/>
      <c r="U199" s="98"/>
      <c r="V199" s="98"/>
      <c r="W199" s="98"/>
      <c r="X199" s="98"/>
      <c r="Y199" s="174"/>
      <c r="Z199" s="100"/>
      <c r="AA199" s="98"/>
      <c r="AB199" s="98"/>
      <c r="AC199" s="98"/>
      <c r="AD199" s="98"/>
      <c r="AE199" s="174"/>
      <c r="AF199" s="97"/>
      <c r="AG199" s="98"/>
      <c r="AH199" s="98"/>
      <c r="AI199" s="98"/>
      <c r="AJ199" s="98"/>
      <c r="AK199" s="99"/>
      <c r="AL199" s="100"/>
      <c r="AM199" s="98"/>
      <c r="AN199" s="98"/>
      <c r="AO199" s="98"/>
      <c r="AP199" s="98"/>
      <c r="AQ199" s="103"/>
    </row>
    <row r="200" spans="1:69" ht="23.25" hidden="1" customHeight="1">
      <c r="A200" s="121" t="s">
        <v>234</v>
      </c>
      <c r="B200" s="109" t="s">
        <v>75</v>
      </c>
      <c r="C200" s="100"/>
      <c r="D200" s="98"/>
      <c r="E200" s="98"/>
      <c r="F200" s="102"/>
      <c r="G200" s="192"/>
      <c r="H200" s="97"/>
      <c r="I200" s="95"/>
      <c r="J200" s="68"/>
      <c r="K200" s="98"/>
      <c r="L200" s="98">
        <f t="shared" si="54"/>
        <v>0</v>
      </c>
      <c r="M200" s="98">
        <f t="shared" si="55"/>
        <v>0</v>
      </c>
      <c r="N200" s="98">
        <v>0</v>
      </c>
      <c r="O200" s="98">
        <v>0</v>
      </c>
      <c r="P200" s="98">
        <f>SUM(T200:W200)+SUM(Z200:AC200)+SUM(AF200:AI200)+SUM(AL200:AO200)+SUM(AR200:AU200)+SUM(AX200:BA200)+SUM(BD200:BG200)+SUM(BJ200:BM200)</f>
        <v>0</v>
      </c>
      <c r="Q200" s="98">
        <f t="shared" si="57"/>
        <v>0</v>
      </c>
      <c r="R200" s="98">
        <f t="shared" si="58"/>
        <v>0</v>
      </c>
      <c r="S200" s="99">
        <f>Y200+AE200+AK200+AQ200+AW200+BC200+BI200+BO200</f>
        <v>0</v>
      </c>
      <c r="T200" s="175"/>
      <c r="U200" s="176"/>
      <c r="V200" s="176"/>
      <c r="W200" s="176"/>
      <c r="X200" s="176"/>
      <c r="Y200" s="174"/>
      <c r="Z200" s="175"/>
      <c r="AA200" s="176"/>
      <c r="AB200" s="176"/>
      <c r="AC200" s="176"/>
      <c r="AD200" s="176"/>
      <c r="AE200" s="174"/>
      <c r="AF200" s="97"/>
      <c r="AG200" s="98"/>
      <c r="AH200" s="98"/>
      <c r="AI200" s="98"/>
      <c r="AJ200" s="98"/>
      <c r="AK200" s="99"/>
      <c r="AL200" s="100"/>
      <c r="AM200" s="98"/>
      <c r="AN200" s="98"/>
      <c r="AO200" s="98"/>
      <c r="AP200" s="98"/>
      <c r="AQ200" s="103"/>
    </row>
    <row r="201" spans="1:69" ht="23.25" hidden="1" customHeight="1">
      <c r="A201" s="122" t="s">
        <v>235</v>
      </c>
      <c r="B201" s="193" t="s">
        <v>214</v>
      </c>
      <c r="C201" s="105"/>
      <c r="D201" s="106"/>
      <c r="E201" s="106"/>
      <c r="F201" s="124"/>
      <c r="G201" s="195"/>
      <c r="H201" s="97"/>
      <c r="I201" s="95"/>
      <c r="J201" s="68"/>
      <c r="K201" s="106"/>
      <c r="L201" s="106">
        <f t="shared" si="54"/>
        <v>0</v>
      </c>
      <c r="M201" s="106">
        <f t="shared" si="55"/>
        <v>0</v>
      </c>
      <c r="N201" s="106">
        <v>0</v>
      </c>
      <c r="O201" s="106">
        <v>0</v>
      </c>
      <c r="P201" s="134">
        <f>SUM(T201:W201)+SUM(Z201:AC201)+SUM(AF201:AI201)+SUM(AL201:AO201)+SUM(AR201:AU201)+SUM(AX201:BA201)+SUM(BD201:BG201)+SUM(BJ201:BM201)</f>
        <v>0</v>
      </c>
      <c r="Q201" s="106">
        <f t="shared" si="57"/>
        <v>0</v>
      </c>
      <c r="R201" s="106">
        <f t="shared" si="58"/>
        <v>0</v>
      </c>
      <c r="S201" s="117">
        <f>Y201+AE201+AK201+AQ201+AW201+BC201+BI201+BO201</f>
        <v>0</v>
      </c>
      <c r="T201" s="175"/>
      <c r="U201" s="176"/>
      <c r="V201" s="176"/>
      <c r="W201" s="176"/>
      <c r="X201" s="176"/>
      <c r="Y201" s="174"/>
      <c r="Z201" s="175"/>
      <c r="AA201" s="176"/>
      <c r="AB201" s="176"/>
      <c r="AC201" s="176"/>
      <c r="AD201" s="176"/>
      <c r="AE201" s="174"/>
      <c r="AF201" s="97"/>
      <c r="AG201" s="98"/>
      <c r="AH201" s="98"/>
      <c r="AI201" s="98"/>
      <c r="AJ201" s="98"/>
      <c r="AK201" s="99"/>
      <c r="AL201" s="100"/>
      <c r="AM201" s="98"/>
      <c r="AN201" s="98"/>
      <c r="AO201" s="98"/>
      <c r="AP201" s="98"/>
      <c r="AQ201" s="103"/>
    </row>
    <row r="202" spans="1:69" s="14" customFormat="1" ht="45" hidden="1" customHeight="1">
      <c r="A202" s="141" t="s">
        <v>216</v>
      </c>
      <c r="B202" s="190"/>
      <c r="C202" s="143"/>
      <c r="D202" s="144"/>
      <c r="E202" s="144"/>
      <c r="F202" s="146"/>
      <c r="G202" s="191"/>
      <c r="H202" s="147">
        <f>L202+M202+P202+Q202+R202+S202</f>
        <v>0</v>
      </c>
      <c r="I202" s="147"/>
      <c r="J202" s="144">
        <f>SUM(J203:J210)</f>
        <v>0</v>
      </c>
      <c r="K202" s="144">
        <f t="shared" ref="K202:R202" si="60">SUM(K209:K212)</f>
        <v>0</v>
      </c>
      <c r="L202" s="144">
        <f t="shared" si="60"/>
        <v>0</v>
      </c>
      <c r="M202" s="144">
        <f t="shared" si="60"/>
        <v>0</v>
      </c>
      <c r="N202" s="144">
        <f t="shared" si="60"/>
        <v>0</v>
      </c>
      <c r="O202" s="144">
        <f t="shared" si="60"/>
        <v>0</v>
      </c>
      <c r="P202" s="144">
        <f t="shared" si="60"/>
        <v>0</v>
      </c>
      <c r="Q202" s="144">
        <f t="shared" si="60"/>
        <v>0</v>
      </c>
      <c r="R202" s="144">
        <f t="shared" si="60"/>
        <v>0</v>
      </c>
      <c r="S202" s="148">
        <f>Y202+AE202+AK202+AQ202+AW202+BC202+BI202+BO202</f>
        <v>0</v>
      </c>
      <c r="T202" s="373">
        <f>SUM(T203:X210)</f>
        <v>0</v>
      </c>
      <c r="U202" s="332"/>
      <c r="V202" s="332"/>
      <c r="W202" s="332"/>
      <c r="X202" s="374"/>
      <c r="Y202" s="149">
        <f>SUM(Y203:Y210)</f>
        <v>0</v>
      </c>
      <c r="Z202" s="373">
        <f>SUM(Z209:AD209)</f>
        <v>0</v>
      </c>
      <c r="AA202" s="332"/>
      <c r="AB202" s="332"/>
      <c r="AC202" s="332"/>
      <c r="AD202" s="374"/>
      <c r="AE202" s="149">
        <f>SUM(AE203:AE210)</f>
        <v>0</v>
      </c>
      <c r="AF202" s="373">
        <f>SUM(AF209:AJ211)</f>
        <v>0</v>
      </c>
      <c r="AG202" s="332"/>
      <c r="AH202" s="332"/>
      <c r="AI202" s="332"/>
      <c r="AJ202" s="374"/>
      <c r="AK202" s="149">
        <f>SUM(AK209:AK211)</f>
        <v>0</v>
      </c>
      <c r="AL202" s="373">
        <f>SUM(AL209:AP211)</f>
        <v>0</v>
      </c>
      <c r="AM202" s="332"/>
      <c r="AN202" s="332"/>
      <c r="AO202" s="332"/>
      <c r="AP202" s="374"/>
      <c r="AQ202" s="149">
        <f>SUM(AQ209:AQ212)</f>
        <v>0</v>
      </c>
      <c r="AR202" s="323"/>
      <c r="AS202" s="323"/>
      <c r="AT202" s="323"/>
      <c r="AU202" s="323"/>
      <c r="AV202" s="323"/>
      <c r="AX202" s="323"/>
      <c r="AY202" s="323"/>
      <c r="AZ202" s="323"/>
      <c r="BA202" s="323"/>
      <c r="BB202" s="323"/>
      <c r="BD202" s="323"/>
      <c r="BE202" s="323"/>
      <c r="BF202" s="323"/>
      <c r="BG202" s="323"/>
      <c r="BH202" s="323"/>
      <c r="BJ202" s="323"/>
      <c r="BK202" s="323"/>
      <c r="BL202" s="323"/>
      <c r="BM202" s="323"/>
      <c r="BN202" s="323"/>
      <c r="BP202" s="1"/>
      <c r="BQ202" s="1"/>
    </row>
    <row r="203" spans="1:69" s="14" customFormat="1" ht="0.75" hidden="1" customHeight="1">
      <c r="A203" s="141" t="s">
        <v>236</v>
      </c>
      <c r="B203" s="211" t="s">
        <v>237</v>
      </c>
      <c r="C203" s="143">
        <v>8</v>
      </c>
      <c r="D203" s="144"/>
      <c r="E203" s="144"/>
      <c r="F203" s="144"/>
      <c r="G203" s="147"/>
      <c r="H203" s="147">
        <f>L203+M203+P203+Q203+R203+S203</f>
        <v>0</v>
      </c>
      <c r="I203" s="147"/>
      <c r="J203" s="144">
        <f>SUM(J204:J211)</f>
        <v>0</v>
      </c>
      <c r="K203" s="144">
        <f>SUM(K204:K212)</f>
        <v>0</v>
      </c>
      <c r="L203" s="144">
        <f t="shared" ref="L203:R203" si="61">SUM(L204:L211)</f>
        <v>0</v>
      </c>
      <c r="M203" s="144">
        <f t="shared" si="61"/>
        <v>0</v>
      </c>
      <c r="N203" s="144">
        <f t="shared" si="61"/>
        <v>0</v>
      </c>
      <c r="O203" s="144">
        <f t="shared" si="61"/>
        <v>0</v>
      </c>
      <c r="P203" s="144">
        <f t="shared" si="61"/>
        <v>0</v>
      </c>
      <c r="Q203" s="144">
        <f t="shared" si="61"/>
        <v>0</v>
      </c>
      <c r="R203" s="144">
        <f t="shared" si="61"/>
        <v>0</v>
      </c>
      <c r="S203" s="148">
        <f>Y203+AE203+AK203+AQ203+AW203+BC203+BI203+BO203</f>
        <v>0</v>
      </c>
      <c r="T203" s="376">
        <f>SUM(T204:X211)</f>
        <v>0</v>
      </c>
      <c r="U203" s="335"/>
      <c r="V203" s="335"/>
      <c r="W203" s="335"/>
      <c r="X203" s="377"/>
      <c r="Y203" s="212">
        <f>SUM(Y204:Y211)</f>
        <v>0</v>
      </c>
      <c r="Z203" s="376">
        <f>SUM(Z204:AD211)</f>
        <v>0</v>
      </c>
      <c r="AA203" s="335"/>
      <c r="AB203" s="335"/>
      <c r="AC203" s="335"/>
      <c r="AD203" s="377"/>
      <c r="AE203" s="212">
        <f>SUM(AE204:AE211)</f>
        <v>0</v>
      </c>
      <c r="AF203" s="376">
        <f>SUM(AF204:AJ211)</f>
        <v>0</v>
      </c>
      <c r="AG203" s="335"/>
      <c r="AH203" s="335"/>
      <c r="AI203" s="335"/>
      <c r="AJ203" s="377"/>
      <c r="AK203" s="212">
        <f>SUM(AK204:AK211)</f>
        <v>0</v>
      </c>
      <c r="AL203" s="376">
        <f>SUM(AL204:AP211)</f>
        <v>0</v>
      </c>
      <c r="AM203" s="335"/>
      <c r="AN203" s="335"/>
      <c r="AO203" s="335"/>
      <c r="AP203" s="377"/>
      <c r="AQ203" s="212">
        <f>SUM(AQ204:AQ211)</f>
        <v>0</v>
      </c>
      <c r="AR203" s="323"/>
      <c r="AS203" s="323"/>
      <c r="AT203" s="323"/>
      <c r="AU203" s="323"/>
      <c r="AV203" s="323"/>
      <c r="AX203" s="323"/>
      <c r="AY203" s="323"/>
      <c r="AZ203" s="323"/>
      <c r="BA203" s="323"/>
      <c r="BB203" s="323"/>
      <c r="BD203" s="323"/>
      <c r="BE203" s="323"/>
      <c r="BF203" s="323"/>
      <c r="BG203" s="323"/>
      <c r="BH203" s="323"/>
      <c r="BJ203" s="323"/>
      <c r="BK203" s="323"/>
      <c r="BL203" s="323"/>
      <c r="BM203" s="323"/>
      <c r="BN203" s="323"/>
      <c r="BP203" s="1"/>
      <c r="BQ203" s="1"/>
    </row>
    <row r="204" spans="1:69" ht="41.25" hidden="1" customHeight="1">
      <c r="A204" s="121" t="s">
        <v>238</v>
      </c>
      <c r="B204" s="110" t="s">
        <v>239</v>
      </c>
      <c r="C204" s="100"/>
      <c r="D204" s="98"/>
      <c r="E204" s="98"/>
      <c r="F204" s="102"/>
      <c r="G204" s="192"/>
      <c r="H204" s="97">
        <f>L204+M204+P204+Q204+R204+S204</f>
        <v>0</v>
      </c>
      <c r="I204" s="95"/>
      <c r="J204" s="68"/>
      <c r="K204" s="98">
        <f>H204-J204</f>
        <v>0</v>
      </c>
      <c r="L204" s="98">
        <f t="shared" ref="L204:L212" si="62">W204+AC204+AI204+AO204+AU204+BA204+BG204+BM204</f>
        <v>0</v>
      </c>
      <c r="M204" s="98">
        <f t="shared" ref="M204:M212" si="63">N204+O204</f>
        <v>0</v>
      </c>
      <c r="N204" s="98">
        <f t="shared" ref="N204:O209" si="64">T204+Z204+AF204+AL204+AR204+AX204+BD204+BJ204</f>
        <v>0</v>
      </c>
      <c r="O204" s="98">
        <f t="shared" si="64"/>
        <v>0</v>
      </c>
      <c r="P204" s="98">
        <v>0</v>
      </c>
      <c r="Q204" s="98">
        <f t="shared" ref="Q204:Q212" si="65">V204+AB204+AH204+AN204+AT204+AZ204+BF204+BL204</f>
        <v>0</v>
      </c>
      <c r="R204" s="98">
        <f t="shared" ref="R204:R212" si="66">X204+AD204+AJ204+AP204+AV204+BB204+BH204+BN204</f>
        <v>0</v>
      </c>
      <c r="S204" s="99">
        <f t="shared" ref="S204:S209" si="67">Y204+AE204+AK204+AQ204+AW204+BC204+BI204</f>
        <v>0</v>
      </c>
      <c r="T204" s="100"/>
      <c r="U204" s="98"/>
      <c r="V204" s="98"/>
      <c r="W204" s="98"/>
      <c r="X204" s="98"/>
      <c r="Y204" s="174"/>
      <c r="Z204" s="100"/>
      <c r="AA204" s="98"/>
      <c r="AB204" s="98"/>
      <c r="AC204" s="98"/>
      <c r="AD204" s="98"/>
      <c r="AE204" s="174"/>
      <c r="AF204" s="97"/>
      <c r="AG204" s="98"/>
      <c r="AH204" s="98"/>
      <c r="AI204" s="98"/>
      <c r="AJ204" s="98"/>
      <c r="AK204" s="213"/>
      <c r="AL204" s="100"/>
      <c r="AM204" s="98"/>
      <c r="AN204" s="98"/>
      <c r="AO204" s="98"/>
      <c r="AP204" s="98"/>
      <c r="AQ204" s="174"/>
      <c r="AW204" s="11"/>
      <c r="BC204" s="11"/>
      <c r="BI204" s="11"/>
    </row>
    <row r="205" spans="1:69" ht="29.25" hidden="1" customHeight="1">
      <c r="A205" s="121" t="s">
        <v>240</v>
      </c>
      <c r="B205" s="110" t="s">
        <v>241</v>
      </c>
      <c r="C205" s="100"/>
      <c r="D205" s="98"/>
      <c r="E205" s="98"/>
      <c r="F205" s="102"/>
      <c r="G205" s="192"/>
      <c r="H205" s="97">
        <f>L205+M205+P205+Q205+R205+S205</f>
        <v>0</v>
      </c>
      <c r="I205" s="95"/>
      <c r="J205" s="68"/>
      <c r="K205" s="98">
        <f>H205-J205</f>
        <v>0</v>
      </c>
      <c r="L205" s="98">
        <f t="shared" si="62"/>
        <v>0</v>
      </c>
      <c r="M205" s="98">
        <f t="shared" si="63"/>
        <v>0</v>
      </c>
      <c r="N205" s="98">
        <f t="shared" si="64"/>
        <v>0</v>
      </c>
      <c r="O205" s="98">
        <f t="shared" si="64"/>
        <v>0</v>
      </c>
      <c r="P205" s="98">
        <v>0</v>
      </c>
      <c r="Q205" s="98">
        <f t="shared" si="65"/>
        <v>0</v>
      </c>
      <c r="R205" s="98">
        <f t="shared" si="66"/>
        <v>0</v>
      </c>
      <c r="S205" s="99">
        <f t="shared" si="67"/>
        <v>0</v>
      </c>
      <c r="T205" s="100"/>
      <c r="U205" s="98"/>
      <c r="V205" s="98"/>
      <c r="W205" s="98"/>
      <c r="X205" s="98"/>
      <c r="Y205" s="174"/>
      <c r="Z205" s="100"/>
      <c r="AA205" s="98"/>
      <c r="AB205" s="98"/>
      <c r="AC205" s="98"/>
      <c r="AD205" s="98"/>
      <c r="AE205" s="174"/>
      <c r="AF205" s="97"/>
      <c r="AG205" s="98"/>
      <c r="AH205" s="98"/>
      <c r="AI205" s="98"/>
      <c r="AJ205" s="98"/>
      <c r="AK205" s="213"/>
      <c r="AL205" s="100"/>
      <c r="AM205" s="98"/>
      <c r="AN205" s="98"/>
      <c r="AO205" s="98"/>
      <c r="AP205" s="98"/>
      <c r="AQ205" s="174"/>
      <c r="AW205" s="11"/>
      <c r="BC205" s="11"/>
      <c r="BI205" s="11"/>
    </row>
    <row r="206" spans="1:69" ht="34.5" hidden="1" customHeight="1">
      <c r="A206" s="121" t="s">
        <v>242</v>
      </c>
      <c r="B206" s="110"/>
      <c r="C206" s="100"/>
      <c r="D206" s="98"/>
      <c r="E206" s="98"/>
      <c r="F206" s="102"/>
      <c r="G206" s="192"/>
      <c r="H206" s="97"/>
      <c r="I206" s="95"/>
      <c r="J206" s="68"/>
      <c r="K206" s="98"/>
      <c r="L206" s="98">
        <f t="shared" si="62"/>
        <v>0</v>
      </c>
      <c r="M206" s="98">
        <f t="shared" si="63"/>
        <v>0</v>
      </c>
      <c r="N206" s="98">
        <f t="shared" si="64"/>
        <v>0</v>
      </c>
      <c r="O206" s="98">
        <f t="shared" si="64"/>
        <v>0</v>
      </c>
      <c r="P206" s="98">
        <v>0</v>
      </c>
      <c r="Q206" s="98">
        <f t="shared" si="65"/>
        <v>0</v>
      </c>
      <c r="R206" s="98">
        <f t="shared" si="66"/>
        <v>0</v>
      </c>
      <c r="S206" s="99">
        <f t="shared" si="67"/>
        <v>0</v>
      </c>
      <c r="T206" s="100"/>
      <c r="U206" s="98"/>
      <c r="V206" s="98"/>
      <c r="W206" s="98"/>
      <c r="X206" s="98"/>
      <c r="Y206" s="174"/>
      <c r="Z206" s="100"/>
      <c r="AA206" s="98"/>
      <c r="AB206" s="98"/>
      <c r="AC206" s="98"/>
      <c r="AD206" s="98"/>
      <c r="AE206" s="174"/>
      <c r="AF206" s="97"/>
      <c r="AG206" s="98"/>
      <c r="AH206" s="98"/>
      <c r="AI206" s="98"/>
      <c r="AJ206" s="98"/>
      <c r="AK206" s="213"/>
      <c r="AL206" s="100"/>
      <c r="AM206" s="98"/>
      <c r="AN206" s="98"/>
      <c r="AO206" s="98"/>
      <c r="AP206" s="98"/>
      <c r="AQ206" s="174"/>
      <c r="AW206" s="11"/>
      <c r="BC206" s="11"/>
      <c r="BI206" s="11"/>
    </row>
    <row r="207" spans="1:69" ht="34.5" hidden="1" customHeight="1">
      <c r="A207" s="121" t="s">
        <v>243</v>
      </c>
      <c r="B207" s="110"/>
      <c r="C207" s="100"/>
      <c r="D207" s="98"/>
      <c r="E207" s="98"/>
      <c r="F207" s="102"/>
      <c r="G207" s="192"/>
      <c r="H207" s="97"/>
      <c r="I207" s="95"/>
      <c r="J207" s="68"/>
      <c r="K207" s="98"/>
      <c r="L207" s="98">
        <f t="shared" si="62"/>
        <v>0</v>
      </c>
      <c r="M207" s="98">
        <f t="shared" si="63"/>
        <v>0</v>
      </c>
      <c r="N207" s="98">
        <f t="shared" si="64"/>
        <v>0</v>
      </c>
      <c r="O207" s="98">
        <f t="shared" si="64"/>
        <v>0</v>
      </c>
      <c r="P207" s="98">
        <v>0</v>
      </c>
      <c r="Q207" s="98">
        <f t="shared" si="65"/>
        <v>0</v>
      </c>
      <c r="R207" s="98">
        <f t="shared" si="66"/>
        <v>0</v>
      </c>
      <c r="S207" s="99">
        <f t="shared" si="67"/>
        <v>0</v>
      </c>
      <c r="T207" s="100"/>
      <c r="U207" s="98"/>
      <c r="V207" s="98"/>
      <c r="W207" s="98"/>
      <c r="X207" s="98"/>
      <c r="Y207" s="174"/>
      <c r="Z207" s="100"/>
      <c r="AA207" s="98"/>
      <c r="AB207" s="98"/>
      <c r="AC207" s="98"/>
      <c r="AD207" s="98"/>
      <c r="AE207" s="174"/>
      <c r="AF207" s="97"/>
      <c r="AG207" s="98"/>
      <c r="AH207" s="98"/>
      <c r="AI207" s="98"/>
      <c r="AJ207" s="98"/>
      <c r="AK207" s="213"/>
      <c r="AL207" s="100"/>
      <c r="AM207" s="98"/>
      <c r="AN207" s="98"/>
      <c r="AO207" s="98"/>
      <c r="AP207" s="98"/>
      <c r="AQ207" s="174"/>
      <c r="AW207" s="11"/>
      <c r="BC207" s="11"/>
      <c r="BI207" s="11"/>
    </row>
    <row r="208" spans="1:69" ht="32.25" hidden="1" customHeight="1">
      <c r="A208" s="121" t="s">
        <v>244</v>
      </c>
      <c r="B208" s="110"/>
      <c r="C208" s="100"/>
      <c r="D208" s="98"/>
      <c r="E208" s="98"/>
      <c r="F208" s="102"/>
      <c r="G208" s="192"/>
      <c r="H208" s="97"/>
      <c r="I208" s="95"/>
      <c r="J208" s="68"/>
      <c r="K208" s="98"/>
      <c r="L208" s="98">
        <f t="shared" si="62"/>
        <v>0</v>
      </c>
      <c r="M208" s="98">
        <f t="shared" si="63"/>
        <v>0</v>
      </c>
      <c r="N208" s="98">
        <f t="shared" si="64"/>
        <v>0</v>
      </c>
      <c r="O208" s="98">
        <f t="shared" si="64"/>
        <v>0</v>
      </c>
      <c r="P208" s="98">
        <v>0</v>
      </c>
      <c r="Q208" s="98">
        <f t="shared" si="65"/>
        <v>0</v>
      </c>
      <c r="R208" s="98">
        <f t="shared" si="66"/>
        <v>0</v>
      </c>
      <c r="S208" s="99">
        <f t="shared" si="67"/>
        <v>0</v>
      </c>
      <c r="T208" s="100"/>
      <c r="U208" s="98"/>
      <c r="V208" s="98"/>
      <c r="W208" s="98"/>
      <c r="X208" s="98"/>
      <c r="Y208" s="174"/>
      <c r="Z208" s="100"/>
      <c r="AA208" s="98"/>
      <c r="AB208" s="98"/>
      <c r="AC208" s="98"/>
      <c r="AD208" s="98"/>
      <c r="AE208" s="174"/>
      <c r="AF208" s="97"/>
      <c r="AG208" s="98"/>
      <c r="AH208" s="98"/>
      <c r="AI208" s="98"/>
      <c r="AJ208" s="98"/>
      <c r="AK208" s="213"/>
      <c r="AL208" s="100"/>
      <c r="AM208" s="98"/>
      <c r="AN208" s="98"/>
      <c r="AO208" s="98"/>
      <c r="AP208" s="98"/>
      <c r="AQ208" s="174"/>
      <c r="AW208" s="11"/>
      <c r="BC208" s="11"/>
      <c r="BI208" s="11"/>
    </row>
    <row r="209" spans="1:67" ht="40.5" hidden="1" customHeight="1">
      <c r="A209" s="121" t="s">
        <v>218</v>
      </c>
      <c r="B209" s="110" t="s">
        <v>245</v>
      </c>
      <c r="C209" s="100"/>
      <c r="D209" s="98"/>
      <c r="E209" s="98"/>
      <c r="F209" s="102"/>
      <c r="G209" s="192"/>
      <c r="H209" s="97">
        <f>L209+M209+P209+Q209+R209+S209</f>
        <v>0</v>
      </c>
      <c r="I209" s="95"/>
      <c r="J209" s="68">
        <v>0</v>
      </c>
      <c r="K209" s="98">
        <f>H209-J209</f>
        <v>0</v>
      </c>
      <c r="L209" s="98">
        <f t="shared" si="62"/>
        <v>0</v>
      </c>
      <c r="M209" s="98">
        <f t="shared" si="63"/>
        <v>0</v>
      </c>
      <c r="N209" s="98">
        <f t="shared" si="64"/>
        <v>0</v>
      </c>
      <c r="O209" s="98">
        <f t="shared" si="64"/>
        <v>0</v>
      </c>
      <c r="P209" s="98">
        <v>0</v>
      </c>
      <c r="Q209" s="98">
        <f t="shared" si="65"/>
        <v>0</v>
      </c>
      <c r="R209" s="98">
        <f t="shared" si="66"/>
        <v>0</v>
      </c>
      <c r="S209" s="99">
        <f t="shared" si="67"/>
        <v>0</v>
      </c>
      <c r="T209" s="100"/>
      <c r="U209" s="98"/>
      <c r="V209" s="98"/>
      <c r="W209" s="98"/>
      <c r="X209" s="98"/>
      <c r="Y209" s="174"/>
      <c r="Z209" s="100"/>
      <c r="AA209" s="98"/>
      <c r="AB209" s="98"/>
      <c r="AC209" s="98"/>
      <c r="AD209" s="98"/>
      <c r="AE209" s="174"/>
      <c r="AF209" s="97"/>
      <c r="AG209" s="98"/>
      <c r="AH209" s="98"/>
      <c r="AI209" s="98"/>
      <c r="AJ209" s="98"/>
      <c r="AK209" s="213"/>
      <c r="AL209" s="100"/>
      <c r="AM209" s="98"/>
      <c r="AN209" s="98"/>
      <c r="AO209" s="98"/>
      <c r="AP209" s="98"/>
      <c r="AQ209" s="174"/>
      <c r="AW209" s="11"/>
      <c r="BC209" s="11"/>
      <c r="BI209" s="11"/>
    </row>
    <row r="210" spans="1:67" ht="18" hidden="1" customHeight="1">
      <c r="A210" s="121" t="s">
        <v>224</v>
      </c>
      <c r="B210" s="110" t="s">
        <v>75</v>
      </c>
      <c r="C210" s="100"/>
      <c r="D210" s="98"/>
      <c r="E210" s="98"/>
      <c r="F210" s="102"/>
      <c r="G210" s="192"/>
      <c r="H210" s="97">
        <f>L210+M210+P210+Q210+R210+S210</f>
        <v>0</v>
      </c>
      <c r="I210" s="95"/>
      <c r="J210" s="68">
        <v>0</v>
      </c>
      <c r="K210" s="98">
        <f>H210-J210</f>
        <v>0</v>
      </c>
      <c r="L210" s="98">
        <f t="shared" si="62"/>
        <v>0</v>
      </c>
      <c r="M210" s="98">
        <f t="shared" si="63"/>
        <v>0</v>
      </c>
      <c r="N210" s="98">
        <v>0</v>
      </c>
      <c r="O210" s="98">
        <v>0</v>
      </c>
      <c r="P210" s="98">
        <f>SUM(T210:W210)+SUM(Z210:AC210)+SUM(AF210:AI210)+SUM(AL210:AO210)+SUM(AR210:AU210)+SUM(AX210:BA210)+SUM(BD210:BG210)+SUM(BJ210:BM210)</f>
        <v>0</v>
      </c>
      <c r="Q210" s="98">
        <f t="shared" si="65"/>
        <v>0</v>
      </c>
      <c r="R210" s="98">
        <f t="shared" si="66"/>
        <v>0</v>
      </c>
      <c r="S210" s="99">
        <f>Y210+AE210+AK210+AQ210+AW210+BC210+BI210+BO210</f>
        <v>0</v>
      </c>
      <c r="T210" s="175"/>
      <c r="U210" s="176"/>
      <c r="V210" s="176"/>
      <c r="W210" s="176"/>
      <c r="X210" s="176"/>
      <c r="Y210" s="174"/>
      <c r="Z210" s="175"/>
      <c r="AA210" s="176"/>
      <c r="AB210" s="176"/>
      <c r="AC210" s="176"/>
      <c r="AD210" s="176"/>
      <c r="AE210" s="174"/>
      <c r="AF210" s="214"/>
      <c r="AG210" s="176"/>
      <c r="AH210" s="176"/>
      <c r="AI210" s="176"/>
      <c r="AJ210" s="176"/>
      <c r="AK210" s="213"/>
      <c r="AL210" s="175"/>
      <c r="AM210" s="176"/>
      <c r="AN210" s="176"/>
      <c r="AO210" s="176"/>
      <c r="AP210" s="176"/>
      <c r="AQ210" s="174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</row>
    <row r="211" spans="1:67" ht="39" hidden="1" customHeight="1">
      <c r="A211" s="122" t="s">
        <v>225</v>
      </c>
      <c r="B211" s="111" t="s">
        <v>214</v>
      </c>
      <c r="C211" s="105"/>
      <c r="D211" s="106"/>
      <c r="E211" s="106"/>
      <c r="F211" s="124"/>
      <c r="G211" s="195"/>
      <c r="H211" s="97">
        <f>L211+M211+P211+Q211+R211+S211</f>
        <v>0</v>
      </c>
      <c r="I211" s="116"/>
      <c r="J211" s="153">
        <v>0</v>
      </c>
      <c r="K211" s="106">
        <f>H211-J211</f>
        <v>0</v>
      </c>
      <c r="L211" s="106">
        <f t="shared" si="62"/>
        <v>0</v>
      </c>
      <c r="M211" s="106">
        <f t="shared" si="63"/>
        <v>0</v>
      </c>
      <c r="N211" s="106">
        <v>0</v>
      </c>
      <c r="O211" s="106">
        <v>0</v>
      </c>
      <c r="P211" s="106">
        <f>SUM(T211:W211)+SUM(Z211:AC211)+SUM(AF211:AI211)+SUM(AL211:AO211)+SUM(AR211:AU211)+SUM(AX211:BA211)+SUM(BD211:BG211)+SUM(BJ211:BM211)</f>
        <v>0</v>
      </c>
      <c r="Q211" s="106">
        <f t="shared" si="65"/>
        <v>0</v>
      </c>
      <c r="R211" s="106">
        <f t="shared" si="66"/>
        <v>0</v>
      </c>
      <c r="S211" s="117">
        <f>Y211+AE211+AK211+AQ211+AW211+BC211+BI211+BO211</f>
        <v>0</v>
      </c>
      <c r="T211" s="177"/>
      <c r="U211" s="178"/>
      <c r="V211" s="178"/>
      <c r="W211" s="178"/>
      <c r="X211" s="178"/>
      <c r="Y211" s="179"/>
      <c r="Z211" s="177"/>
      <c r="AA211" s="178"/>
      <c r="AB211" s="178"/>
      <c r="AC211" s="178"/>
      <c r="AD211" s="178"/>
      <c r="AE211" s="179"/>
      <c r="AF211" s="215"/>
      <c r="AG211" s="178"/>
      <c r="AH211" s="178"/>
      <c r="AI211" s="178"/>
      <c r="AJ211" s="178"/>
      <c r="AK211" s="70"/>
      <c r="AL211" s="177"/>
      <c r="AM211" s="178"/>
      <c r="AN211" s="178"/>
      <c r="AO211" s="178"/>
      <c r="AP211" s="178"/>
      <c r="AQ211" s="179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</row>
    <row r="212" spans="1:67" ht="26.25" hidden="1" customHeight="1">
      <c r="A212" s="155"/>
      <c r="B212" s="197" t="s">
        <v>215</v>
      </c>
      <c r="C212" s="157"/>
      <c r="D212" s="158"/>
      <c r="E212" s="158"/>
      <c r="F212" s="160"/>
      <c r="G212" s="216"/>
      <c r="H212" s="157">
        <f>SUM(L212:S212)</f>
        <v>0</v>
      </c>
      <c r="I212" s="161"/>
      <c r="J212" s="158">
        <v>0</v>
      </c>
      <c r="K212" s="158">
        <f>H212-J212</f>
        <v>0</v>
      </c>
      <c r="L212" s="158">
        <f t="shared" si="62"/>
        <v>0</v>
      </c>
      <c r="M212" s="158">
        <f t="shared" si="63"/>
        <v>0</v>
      </c>
      <c r="N212" s="158">
        <v>0</v>
      </c>
      <c r="O212" s="158">
        <v>0</v>
      </c>
      <c r="P212" s="158">
        <f>SUM(T212:W212)+SUM(Z212:AC212)+SUM(AF212:AI212)+SUM(AL212:AO212)+SUM(AR212:AU212)+SUM(AX212:BA212)+SUM(BD212:BG212)+SUM(BJ212:BM212)</f>
        <v>0</v>
      </c>
      <c r="Q212" s="158">
        <f t="shared" si="65"/>
        <v>0</v>
      </c>
      <c r="R212" s="158">
        <f t="shared" si="66"/>
        <v>0</v>
      </c>
      <c r="S212" s="162">
        <f>Y212+AE212+AK212+AQ212+AW212+BC212+BI212+BO212</f>
        <v>0</v>
      </c>
      <c r="T212" s="217"/>
      <c r="U212" s="218"/>
      <c r="V212" s="218"/>
      <c r="W212" s="218"/>
      <c r="X212" s="218"/>
      <c r="Y212" s="183"/>
      <c r="Z212" s="217"/>
      <c r="AA212" s="218"/>
      <c r="AB212" s="218"/>
      <c r="AC212" s="218"/>
      <c r="AD212" s="218"/>
      <c r="AE212" s="183"/>
      <c r="AF212" s="219"/>
      <c r="AG212" s="219"/>
      <c r="AH212" s="219"/>
      <c r="AI212" s="219"/>
      <c r="AJ212" s="219"/>
      <c r="AK212" s="220"/>
      <c r="AL212" s="221"/>
      <c r="AM212" s="219"/>
      <c r="AN212" s="219"/>
      <c r="AO212" s="219"/>
      <c r="AP212" s="219"/>
      <c r="AQ212" s="162"/>
    </row>
    <row r="213" spans="1:67" s="14" customFormat="1" ht="19.5" hidden="1" customHeight="1">
      <c r="A213" s="88"/>
      <c r="B213" s="89"/>
      <c r="C213" s="222"/>
      <c r="D213" s="83"/>
      <c r="E213" s="83"/>
      <c r="F213" s="223"/>
      <c r="G213" s="83"/>
      <c r="H213" s="87"/>
      <c r="I213" s="87"/>
      <c r="J213" s="85"/>
      <c r="K213" s="85"/>
      <c r="L213" s="85"/>
      <c r="M213" s="85"/>
      <c r="N213" s="85"/>
      <c r="O213" s="85"/>
      <c r="P213" s="85"/>
      <c r="Q213" s="85"/>
      <c r="R213" s="85"/>
      <c r="S213" s="140"/>
      <c r="T213" s="310"/>
      <c r="U213" s="311"/>
      <c r="V213" s="311"/>
      <c r="W213" s="311"/>
      <c r="X213" s="311"/>
      <c r="Y213" s="312"/>
      <c r="Z213" s="310"/>
      <c r="AA213" s="311"/>
      <c r="AB213" s="311"/>
      <c r="AC213" s="311"/>
      <c r="AD213" s="311"/>
      <c r="AE213" s="312"/>
      <c r="AF213" s="310"/>
      <c r="AG213" s="311"/>
      <c r="AH213" s="311"/>
      <c r="AI213" s="311"/>
      <c r="AJ213" s="311"/>
      <c r="AK213" s="312"/>
      <c r="AL213" s="310"/>
      <c r="AM213" s="311"/>
      <c r="AN213" s="311"/>
      <c r="AO213" s="311"/>
      <c r="AP213" s="311"/>
      <c r="AQ213" s="312"/>
      <c r="AR213" s="323"/>
      <c r="AS213" s="323"/>
      <c r="AT213" s="323"/>
      <c r="AU213" s="323"/>
      <c r="AV213" s="323"/>
      <c r="AW213" s="323"/>
      <c r="AX213" s="323"/>
      <c r="AY213" s="323"/>
      <c r="AZ213" s="323"/>
      <c r="BA213" s="323"/>
      <c r="BB213" s="323"/>
      <c r="BC213" s="323"/>
      <c r="BD213" s="323"/>
      <c r="BE213" s="323"/>
      <c r="BF213" s="323"/>
      <c r="BG213" s="323"/>
      <c r="BH213" s="323"/>
      <c r="BI213" s="323"/>
      <c r="BJ213" s="323"/>
      <c r="BK213" s="323"/>
      <c r="BL213" s="323"/>
      <c r="BM213" s="323"/>
      <c r="BN213" s="323"/>
      <c r="BO213" s="323"/>
    </row>
    <row r="214" spans="1:67" s="14" customFormat="1" ht="18.75" hidden="1" customHeight="1">
      <c r="A214" s="88"/>
      <c r="B214" s="89"/>
      <c r="C214" s="310"/>
      <c r="D214" s="311"/>
      <c r="E214" s="311"/>
      <c r="F214" s="312"/>
      <c r="G214" s="83"/>
      <c r="H214" s="87"/>
      <c r="I214" s="87"/>
      <c r="J214" s="87"/>
      <c r="K214" s="87"/>
      <c r="L214" s="85"/>
      <c r="M214" s="85"/>
      <c r="N214" s="85"/>
      <c r="O214" s="85"/>
      <c r="P214" s="85"/>
      <c r="Q214" s="85"/>
      <c r="R214" s="85"/>
      <c r="S214" s="140"/>
      <c r="T214" s="310"/>
      <c r="U214" s="311"/>
      <c r="V214" s="311"/>
      <c r="W214" s="311"/>
      <c r="X214" s="311"/>
      <c r="Y214" s="312"/>
      <c r="Z214" s="310"/>
      <c r="AA214" s="311"/>
      <c r="AB214" s="311"/>
      <c r="AC214" s="311"/>
      <c r="AD214" s="311"/>
      <c r="AE214" s="312"/>
      <c r="AF214" s="310"/>
      <c r="AG214" s="311"/>
      <c r="AH214" s="311"/>
      <c r="AI214" s="311"/>
      <c r="AJ214" s="311"/>
      <c r="AK214" s="312"/>
      <c r="AL214" s="310"/>
      <c r="AM214" s="311"/>
      <c r="AN214" s="311"/>
      <c r="AO214" s="311"/>
      <c r="AP214" s="311"/>
      <c r="AQ214" s="312"/>
      <c r="AR214" s="323"/>
      <c r="AS214" s="323"/>
      <c r="AT214" s="323"/>
      <c r="AU214" s="323"/>
      <c r="AV214" s="323"/>
      <c r="AW214" s="323"/>
      <c r="AX214" s="323"/>
      <c r="AY214" s="323"/>
      <c r="AZ214" s="323"/>
      <c r="BA214" s="323"/>
      <c r="BB214" s="323"/>
      <c r="BC214" s="323"/>
      <c r="BD214" s="323"/>
      <c r="BE214" s="323"/>
      <c r="BF214" s="323"/>
      <c r="BG214" s="323"/>
      <c r="BH214" s="323"/>
      <c r="BI214" s="323"/>
      <c r="BJ214" s="323"/>
      <c r="BK214" s="323"/>
      <c r="BL214" s="323"/>
      <c r="BM214" s="323"/>
      <c r="BN214" s="323"/>
      <c r="BO214" s="323"/>
    </row>
    <row r="215" spans="1:67" s="14" customFormat="1" ht="21.75" customHeight="1" thickBot="1">
      <c r="A215" s="88" t="s">
        <v>246</v>
      </c>
      <c r="B215" s="89" t="s">
        <v>79</v>
      </c>
      <c r="C215" s="310"/>
      <c r="D215" s="311"/>
      <c r="E215" s="311"/>
      <c r="F215" s="311"/>
      <c r="G215" s="312"/>
      <c r="H215" s="87">
        <v>36</v>
      </c>
      <c r="I215" s="87"/>
      <c r="J215" s="85">
        <v>36</v>
      </c>
      <c r="K215" s="85"/>
      <c r="L215" s="85"/>
      <c r="M215" s="85"/>
      <c r="N215" s="85"/>
      <c r="O215" s="85"/>
      <c r="P215" s="85"/>
      <c r="Q215" s="85"/>
      <c r="R215" s="85"/>
      <c r="S215" s="140"/>
      <c r="T215" s="310">
        <v>0</v>
      </c>
      <c r="U215" s="311"/>
      <c r="V215" s="311"/>
      <c r="W215" s="311"/>
      <c r="X215" s="311"/>
      <c r="Y215" s="312"/>
      <c r="Z215" s="310">
        <v>0</v>
      </c>
      <c r="AA215" s="311"/>
      <c r="AB215" s="311"/>
      <c r="AC215" s="311"/>
      <c r="AD215" s="311"/>
      <c r="AE215" s="312"/>
      <c r="AF215" s="339">
        <v>0</v>
      </c>
      <c r="AG215" s="311"/>
      <c r="AH215" s="311"/>
      <c r="AI215" s="311"/>
      <c r="AJ215" s="311"/>
      <c r="AK215" s="402"/>
      <c r="AL215" s="310">
        <v>36</v>
      </c>
      <c r="AM215" s="311"/>
      <c r="AN215" s="311"/>
      <c r="AO215" s="311"/>
      <c r="AP215" s="311"/>
      <c r="AQ215" s="312"/>
      <c r="AR215" s="323"/>
      <c r="AS215" s="323"/>
      <c r="AT215" s="323"/>
      <c r="AU215" s="323"/>
      <c r="AV215" s="323"/>
      <c r="AW215" s="323"/>
      <c r="AX215" s="323"/>
      <c r="AY215" s="323"/>
      <c r="AZ215" s="323"/>
      <c r="BA215" s="323"/>
      <c r="BB215" s="323"/>
      <c r="BC215" s="323"/>
      <c r="BD215" s="323"/>
      <c r="BE215" s="323"/>
      <c r="BF215" s="323"/>
      <c r="BG215" s="323"/>
      <c r="BH215" s="323"/>
      <c r="BI215" s="323"/>
      <c r="BJ215" s="323"/>
      <c r="BK215" s="323"/>
      <c r="BL215" s="323"/>
      <c r="BM215" s="323"/>
      <c r="BN215" s="323"/>
      <c r="BO215" s="323"/>
    </row>
    <row r="216" spans="1:67" s="14" customFormat="1" ht="22.5" customHeight="1" thickBot="1">
      <c r="A216" s="310" t="s">
        <v>247</v>
      </c>
      <c r="B216" s="311"/>
      <c r="C216" s="311"/>
      <c r="D216" s="311"/>
      <c r="E216" s="311"/>
      <c r="F216" s="311"/>
      <c r="G216" s="312"/>
      <c r="H216" s="224">
        <f t="shared" ref="H216:R216" si="68">H85+H125+H215+H146+H118</f>
        <v>2952</v>
      </c>
      <c r="I216" s="224">
        <f t="shared" si="68"/>
        <v>1312</v>
      </c>
      <c r="J216" s="224">
        <f t="shared" si="68"/>
        <v>2664</v>
      </c>
      <c r="K216" s="224">
        <f t="shared" si="68"/>
        <v>288</v>
      </c>
      <c r="L216" s="224">
        <f t="shared" si="68"/>
        <v>68</v>
      </c>
      <c r="M216" s="224">
        <f t="shared" si="68"/>
        <v>2010</v>
      </c>
      <c r="N216" s="224">
        <f t="shared" si="68"/>
        <v>798</v>
      </c>
      <c r="O216" s="224">
        <f t="shared" si="68"/>
        <v>1212</v>
      </c>
      <c r="P216" s="224">
        <f t="shared" si="68"/>
        <v>684</v>
      </c>
      <c r="Q216" s="224">
        <f t="shared" si="68"/>
        <v>0</v>
      </c>
      <c r="R216" s="224">
        <f t="shared" si="68"/>
        <v>44</v>
      </c>
      <c r="S216" s="224">
        <v>288</v>
      </c>
      <c r="T216" s="411">
        <f>T107+T118+T125+T146+T85</f>
        <v>612</v>
      </c>
      <c r="U216" s="412"/>
      <c r="V216" s="412"/>
      <c r="W216" s="412"/>
      <c r="X216" s="412"/>
      <c r="Y216" s="413"/>
      <c r="Z216" s="411">
        <f>Z107+Z118+Z125+Z146+Z85</f>
        <v>864</v>
      </c>
      <c r="AA216" s="412"/>
      <c r="AB216" s="412"/>
      <c r="AC216" s="412"/>
      <c r="AD216" s="412"/>
      <c r="AE216" s="413"/>
      <c r="AF216" s="414">
        <f>AF107+AF118+AF125+AF146+AF85</f>
        <v>612</v>
      </c>
      <c r="AG216" s="412"/>
      <c r="AH216" s="412"/>
      <c r="AI216" s="412"/>
      <c r="AJ216" s="412"/>
      <c r="AK216" s="415"/>
      <c r="AL216" s="411">
        <f>AL85+AL107+AL118+AL125+AL146+AL215</f>
        <v>864</v>
      </c>
      <c r="AM216" s="412"/>
      <c r="AN216" s="412"/>
      <c r="AO216" s="412"/>
      <c r="AP216" s="412"/>
      <c r="AQ216" s="413"/>
      <c r="AR216" s="416"/>
      <c r="AS216" s="416"/>
      <c r="AT216" s="416"/>
      <c r="AU216" s="416"/>
      <c r="AV216" s="416"/>
      <c r="AW216" s="416"/>
      <c r="AX216" s="416"/>
      <c r="AY216" s="416"/>
      <c r="AZ216" s="416"/>
      <c r="BA216" s="416"/>
      <c r="BB216" s="416"/>
      <c r="BC216" s="416"/>
      <c r="BD216" s="416"/>
      <c r="BE216" s="416"/>
      <c r="BF216" s="416"/>
      <c r="BG216" s="416"/>
      <c r="BH216" s="416"/>
      <c r="BI216" s="416"/>
      <c r="BJ216" s="416"/>
      <c r="BK216" s="416"/>
      <c r="BL216" s="416"/>
      <c r="BM216" s="416"/>
      <c r="BN216" s="416"/>
      <c r="BO216" s="416"/>
    </row>
    <row r="217" spans="1:67" s="43" customFormat="1" ht="16.5" customHeight="1" thickBot="1">
      <c r="A217" s="417" t="s">
        <v>248</v>
      </c>
      <c r="B217" s="418"/>
      <c r="C217" s="418"/>
      <c r="D217" s="418"/>
      <c r="E217" s="418"/>
      <c r="F217" s="418"/>
      <c r="G217" s="419"/>
      <c r="H217" s="225">
        <v>2952</v>
      </c>
      <c r="I217" s="226"/>
      <c r="J217" s="85">
        <v>2664</v>
      </c>
      <c r="K217" s="85">
        <v>288</v>
      </c>
      <c r="L217" s="227"/>
      <c r="M217" s="227"/>
      <c r="N217" s="227"/>
      <c r="O217" s="227"/>
      <c r="P217" s="227"/>
      <c r="Q217" s="227"/>
      <c r="R217" s="227"/>
      <c r="S217" s="228"/>
      <c r="T217" s="420">
        <f>17*36</f>
        <v>612</v>
      </c>
      <c r="U217" s="421"/>
      <c r="V217" s="421"/>
      <c r="W217" s="421"/>
      <c r="X217" s="421"/>
      <c r="Y217" s="422"/>
      <c r="Z217" s="423">
        <f>24*36</f>
        <v>864</v>
      </c>
      <c r="AA217" s="421"/>
      <c r="AB217" s="421"/>
      <c r="AC217" s="421"/>
      <c r="AD217" s="421"/>
      <c r="AE217" s="422"/>
      <c r="AF217" s="421">
        <f>17*36</f>
        <v>612</v>
      </c>
      <c r="AG217" s="421"/>
      <c r="AH217" s="421"/>
      <c r="AI217" s="421"/>
      <c r="AJ217" s="421"/>
      <c r="AK217" s="421"/>
      <c r="AL217" s="423">
        <v>864</v>
      </c>
      <c r="AM217" s="421"/>
      <c r="AN217" s="421"/>
      <c r="AO217" s="421"/>
      <c r="AP217" s="421"/>
      <c r="AQ217" s="422"/>
      <c r="AR217" s="424"/>
      <c r="AS217" s="424"/>
      <c r="AT217" s="424"/>
      <c r="AU217" s="424"/>
      <c r="AV217" s="424"/>
      <c r="AW217" s="424"/>
      <c r="AX217" s="424"/>
      <c r="AY217" s="424"/>
      <c r="AZ217" s="424"/>
      <c r="BA217" s="424"/>
      <c r="BB217" s="424"/>
      <c r="BC217" s="424"/>
      <c r="BD217" s="424"/>
      <c r="BE217" s="424"/>
      <c r="BF217" s="424"/>
      <c r="BG217" s="424"/>
      <c r="BH217" s="424"/>
      <c r="BI217" s="424"/>
      <c r="BJ217" s="424"/>
      <c r="BK217" s="424"/>
      <c r="BL217" s="424"/>
      <c r="BM217" s="424"/>
      <c r="BN217" s="424"/>
      <c r="BO217" s="424"/>
    </row>
    <row r="218" spans="1:67" ht="15.75" customHeight="1" thickBot="1">
      <c r="A218" s="447"/>
      <c r="B218" s="314"/>
      <c r="C218" s="314"/>
      <c r="D218" s="314"/>
      <c r="E218" s="314"/>
      <c r="F218" s="314"/>
      <c r="G218" s="448"/>
      <c r="H218" s="438" t="s">
        <v>82</v>
      </c>
      <c r="I218" s="229"/>
      <c r="J218" s="425" t="s">
        <v>249</v>
      </c>
      <c r="K218" s="426"/>
      <c r="L218" s="426"/>
      <c r="M218" s="426"/>
      <c r="N218" s="426"/>
      <c r="O218" s="426"/>
      <c r="P218" s="426"/>
      <c r="Q218" s="426"/>
      <c r="R218" s="426"/>
      <c r="S218" s="427"/>
      <c r="T218" s="428">
        <f>SUM(T86:V108)+SUM(T119:V124)+SUM(T126:V145)+SUM(T148:V153)+SUM(T158:V160)+SUM(T165:V170)+SUM(T175:V180)</f>
        <v>570</v>
      </c>
      <c r="U218" s="429"/>
      <c r="V218" s="429"/>
      <c r="W218" s="429"/>
      <c r="X218" s="429"/>
      <c r="Y218" s="430"/>
      <c r="Z218" s="428">
        <f>SUM(Z86:AB108)+SUM(Z148:AB149)</f>
        <v>748</v>
      </c>
      <c r="AA218" s="429"/>
      <c r="AB218" s="429"/>
      <c r="AC218" s="429"/>
      <c r="AD218" s="429"/>
      <c r="AE218" s="430"/>
      <c r="AF218" s="431">
        <f>SUM(AF86:AH108)+SUM(AF119:AH124)+SUM(AF126:AH145)+SUM(AF148:AH153)+SUM(AF158:AH160)+SUM(AF165:AH170)+SUM(AF175:AH180)+SUM(AF204:AH209)</f>
        <v>432</v>
      </c>
      <c r="AG218" s="429"/>
      <c r="AH218" s="429"/>
      <c r="AI218" s="429"/>
      <c r="AJ218" s="429"/>
      <c r="AK218" s="432"/>
      <c r="AL218" s="428">
        <f>SUM(AL86:AN108)+SUM(AL119:AN124)+SUM(AL126:AN145)+SUM(AL148:AN153)+SUM(AL158:AN160)+SUM(AL165:AN170)+SUM(AL175:AN180)+SUM(AL204:AN209)</f>
        <v>260</v>
      </c>
      <c r="AM218" s="429"/>
      <c r="AN218" s="429"/>
      <c r="AO218" s="429"/>
      <c r="AP218" s="429"/>
      <c r="AQ218" s="430"/>
      <c r="AR218" s="264"/>
      <c r="AS218" s="264"/>
      <c r="AT218" s="264"/>
      <c r="AU218" s="264"/>
      <c r="AV218" s="264"/>
      <c r="AW218" s="264"/>
      <c r="AX218" s="264"/>
      <c r="AY218" s="264"/>
      <c r="AZ218" s="264"/>
      <c r="BA218" s="264"/>
      <c r="BB218" s="264"/>
      <c r="BC218" s="264"/>
      <c r="BD218" s="264"/>
      <c r="BE218" s="264"/>
      <c r="BF218" s="264"/>
      <c r="BG218" s="264"/>
      <c r="BH218" s="264"/>
      <c r="BI218" s="264"/>
      <c r="BJ218" s="264"/>
      <c r="BK218" s="264"/>
      <c r="BL218" s="264"/>
      <c r="BM218" s="264"/>
      <c r="BN218" s="264"/>
      <c r="BO218" s="264"/>
    </row>
    <row r="219" spans="1:67" ht="12.75" customHeight="1">
      <c r="A219" s="445" t="s">
        <v>79</v>
      </c>
      <c r="B219" s="340"/>
      <c r="C219" s="340"/>
      <c r="D219" s="340"/>
      <c r="E219" s="340"/>
      <c r="F219" s="340"/>
      <c r="G219" s="446"/>
      <c r="H219" s="325"/>
      <c r="I219" s="230"/>
      <c r="J219" s="443" t="s">
        <v>250</v>
      </c>
      <c r="K219" s="404"/>
      <c r="L219" s="404"/>
      <c r="M219" s="404"/>
      <c r="N219" s="404"/>
      <c r="O219" s="404"/>
      <c r="P219" s="404"/>
      <c r="Q219" s="404"/>
      <c r="R219" s="404"/>
      <c r="S219" s="444"/>
      <c r="T219" s="440">
        <f>(T218+T220+T221+T222+T223+T214)/17</f>
        <v>36</v>
      </c>
      <c r="U219" s="441"/>
      <c r="V219" s="441"/>
      <c r="W219" s="441"/>
      <c r="X219" s="441"/>
      <c r="Y219" s="442"/>
      <c r="Z219" s="440">
        <f>(Z218+Z220+Z221+Z222+Z223+Z224)/24</f>
        <v>36</v>
      </c>
      <c r="AA219" s="441"/>
      <c r="AB219" s="441"/>
      <c r="AC219" s="441"/>
      <c r="AD219" s="441"/>
      <c r="AE219" s="442"/>
      <c r="AF219" s="440">
        <f>(AF218+AF220+AF221+AF222+AF223+AF224)/17</f>
        <v>36</v>
      </c>
      <c r="AG219" s="441"/>
      <c r="AH219" s="441"/>
      <c r="AI219" s="441"/>
      <c r="AJ219" s="441"/>
      <c r="AK219" s="442"/>
      <c r="AL219" s="440">
        <f>(AL218+AL220+AL221+AL222+AL223+AL224+AL215)/24</f>
        <v>36</v>
      </c>
      <c r="AM219" s="441"/>
      <c r="AN219" s="441"/>
      <c r="AO219" s="441"/>
      <c r="AP219" s="441"/>
      <c r="AQ219" s="442"/>
      <c r="AR219" s="439"/>
      <c r="AS219" s="439"/>
      <c r="AT219" s="439"/>
      <c r="AU219" s="439"/>
      <c r="AV219" s="439"/>
      <c r="AW219" s="439"/>
      <c r="AX219" s="439"/>
      <c r="AY219" s="439"/>
      <c r="AZ219" s="439"/>
      <c r="BA219" s="439"/>
      <c r="BB219" s="439"/>
      <c r="BC219" s="439"/>
      <c r="BD219" s="439"/>
      <c r="BE219" s="439"/>
      <c r="BF219" s="439"/>
      <c r="BG219" s="439"/>
      <c r="BH219" s="439"/>
      <c r="BI219" s="439"/>
      <c r="BJ219" s="439"/>
      <c r="BK219" s="439"/>
      <c r="BL219" s="439"/>
      <c r="BM219" s="439"/>
      <c r="BN219" s="439"/>
      <c r="BO219" s="439"/>
    </row>
    <row r="220" spans="1:67" ht="15.75">
      <c r="A220" s="436"/>
      <c r="B220" s="421"/>
      <c r="C220" s="421"/>
      <c r="D220" s="421"/>
      <c r="E220" s="421"/>
      <c r="F220" s="421"/>
      <c r="G220" s="437"/>
      <c r="H220" s="325"/>
      <c r="I220" s="230"/>
      <c r="J220" s="403" t="s">
        <v>251</v>
      </c>
      <c r="K220" s="404"/>
      <c r="L220" s="404"/>
      <c r="M220" s="404"/>
      <c r="N220" s="404"/>
      <c r="O220" s="404"/>
      <c r="P220" s="404"/>
      <c r="Q220" s="404"/>
      <c r="R220" s="404"/>
      <c r="S220" s="405"/>
      <c r="T220" s="406">
        <f>SUM(W86:W106)+SUM(W108:W117)+SUM(W119:W124)+SUM(W126:W145)+SUM(W148:W155)+SUM(W158:W162)+SUM(W165:W172)+SUM(W175:W182)+SUM(W185:W192)+SUM(W194:W201)+SUM(W202)+SUM(W204:W211)</f>
        <v>6</v>
      </c>
      <c r="U220" s="407"/>
      <c r="V220" s="407"/>
      <c r="W220" s="407"/>
      <c r="X220" s="407"/>
      <c r="Y220" s="408"/>
      <c r="Z220" s="406">
        <f>SUM(AC86:AC106)+SUM(AC108:AC117)+SUM(AC119:AC124)+SUM(AC126:AC145)+SUM(AC148:AC155)+SUM(AC158:AC162)+SUM(AC165:AC172)+SUM(AC175:AC182)+SUM(AC185:AC192)+SUM(AC194:AC201)+SUM(AC202)+SUM(AC204:AC211)</f>
        <v>26</v>
      </c>
      <c r="AA220" s="407"/>
      <c r="AB220" s="407"/>
      <c r="AC220" s="407"/>
      <c r="AD220" s="407"/>
      <c r="AE220" s="408"/>
      <c r="AF220" s="406">
        <f>SUM(AI108:AI117)+SUM(AI119:AI124)+SUM(AI126:AI145)+SUM(AI148:AI155)+SUM(AI158:AI162)+SUM(AI165:AI172)+SUM(AI175:AI182)+SUM(AI204:AI211)</f>
        <v>20</v>
      </c>
      <c r="AG220" s="407"/>
      <c r="AH220" s="407"/>
      <c r="AI220" s="407"/>
      <c r="AJ220" s="407"/>
      <c r="AK220" s="408"/>
      <c r="AL220" s="406">
        <f>SUM(AO86:AO108)+SUM(AO119:AO124)+SUM(AO126:AO145)+SUM(AO148:AO155)+SUM(AO158:AO162)+SUM(AO165:AO172)+SUM(AO175:AO182)+SUM(AO204:AO211)</f>
        <v>16</v>
      </c>
      <c r="AM220" s="407"/>
      <c r="AN220" s="407"/>
      <c r="AO220" s="407"/>
      <c r="AP220" s="407"/>
      <c r="AQ220" s="408"/>
      <c r="AR220" s="264"/>
      <c r="AS220" s="264"/>
      <c r="AT220" s="264"/>
      <c r="AU220" s="264"/>
      <c r="AV220" s="264"/>
      <c r="AW220" s="264"/>
      <c r="AX220" s="264"/>
      <c r="AY220" s="264"/>
      <c r="AZ220" s="264"/>
      <c r="BA220" s="264"/>
      <c r="BB220" s="264"/>
      <c r="BC220" s="264"/>
      <c r="BD220" s="264"/>
      <c r="BE220" s="264"/>
      <c r="BF220" s="264"/>
      <c r="BG220" s="264"/>
      <c r="BH220" s="264"/>
      <c r="BI220" s="264"/>
      <c r="BJ220" s="264"/>
      <c r="BK220" s="264"/>
      <c r="BL220" s="264"/>
      <c r="BM220" s="264"/>
      <c r="BN220" s="264"/>
      <c r="BO220" s="264"/>
    </row>
    <row r="221" spans="1:67">
      <c r="A221" s="433"/>
      <c r="B221" s="434"/>
      <c r="C221" s="434"/>
      <c r="D221" s="434"/>
      <c r="E221" s="434"/>
      <c r="F221" s="434"/>
      <c r="G221" s="435"/>
      <c r="H221" s="325"/>
      <c r="I221" s="230"/>
      <c r="J221" s="403" t="s">
        <v>119</v>
      </c>
      <c r="K221" s="404"/>
      <c r="L221" s="404"/>
      <c r="M221" s="404"/>
      <c r="N221" s="404"/>
      <c r="O221" s="404"/>
      <c r="P221" s="404"/>
      <c r="Q221" s="404"/>
      <c r="R221" s="404"/>
      <c r="S221" s="405"/>
      <c r="T221" s="406">
        <f>SUM(X108:X117)+SUM(X119:X124)+SUM(X126:X145)+SUM(X148:X155)+SUM(X158:X162)+SUM(X165:X172)+SUM(X175:X182)+SUM(X204:X211)</f>
        <v>0</v>
      </c>
      <c r="U221" s="407"/>
      <c r="V221" s="407"/>
      <c r="W221" s="407"/>
      <c r="X221" s="407"/>
      <c r="Y221" s="408"/>
      <c r="Z221" s="406">
        <f>SUM(AD86:AD108)+SUM(AD119:AD124)+SUM(AD126:AD145)+SUM(AD148:AD155)+SUM(AD158:AD162)+SUM(AD165:AD172)+SUM(AD175:AD182)+SUM(AD204:AD211)</f>
        <v>12</v>
      </c>
      <c r="AA221" s="407"/>
      <c r="AB221" s="407"/>
      <c r="AC221" s="407"/>
      <c r="AD221" s="407"/>
      <c r="AE221" s="408"/>
      <c r="AF221" s="406">
        <f>SUM(AJ108:AJ117)+SUM(AJ119:AJ124)+SUM(AJ126:AJ145)+SUM(AJ148:AJ155)+SUM(AJ158:AJ162)+SUM(AJ165:AJ172)+SUM(AJ175:AJ182)+SUM(AJ204:AJ211)</f>
        <v>20</v>
      </c>
      <c r="AG221" s="407"/>
      <c r="AH221" s="407"/>
      <c r="AI221" s="407"/>
      <c r="AJ221" s="407"/>
      <c r="AK221" s="408"/>
      <c r="AL221" s="406">
        <f>SUM(AP108:AP117)+SUM(AP119:AP124)+SUM(AP126:AP145)+SUM(AP148:AP155)+SUM(AP158:AP162)+SUM(AP165:AP172)+SUM(AP175:AP182)+SUM(AP204:AP211)</f>
        <v>12</v>
      </c>
      <c r="AM221" s="407"/>
      <c r="AN221" s="407"/>
      <c r="AO221" s="407"/>
      <c r="AP221" s="407"/>
      <c r="AQ221" s="408"/>
      <c r="AR221" s="264"/>
      <c r="AS221" s="264"/>
      <c r="AT221" s="264"/>
      <c r="AU221" s="264"/>
      <c r="AV221" s="264"/>
      <c r="AW221" s="264"/>
      <c r="AX221" s="264"/>
      <c r="AY221" s="264"/>
      <c r="AZ221" s="264"/>
      <c r="BA221" s="264"/>
      <c r="BB221" s="264"/>
      <c r="BC221" s="264"/>
      <c r="BD221" s="264"/>
      <c r="BE221" s="264"/>
      <c r="BF221" s="264"/>
      <c r="BG221" s="264"/>
      <c r="BH221" s="264"/>
      <c r="BI221" s="264"/>
      <c r="BJ221" s="264"/>
      <c r="BK221" s="264"/>
      <c r="BL221" s="264"/>
      <c r="BM221" s="264"/>
      <c r="BN221" s="264"/>
      <c r="BO221" s="264"/>
    </row>
    <row r="222" spans="1:67">
      <c r="A222" s="433"/>
      <c r="B222" s="434"/>
      <c r="C222" s="434"/>
      <c r="D222" s="434"/>
      <c r="E222" s="434"/>
      <c r="F222" s="434"/>
      <c r="G222" s="435"/>
      <c r="H222" s="325"/>
      <c r="I222" s="231"/>
      <c r="J222" s="403" t="s">
        <v>252</v>
      </c>
      <c r="K222" s="404"/>
      <c r="L222" s="404"/>
      <c r="M222" s="404"/>
      <c r="N222" s="404"/>
      <c r="O222" s="404"/>
      <c r="P222" s="404"/>
      <c r="Q222" s="404"/>
      <c r="R222" s="404"/>
      <c r="S222" s="405"/>
      <c r="T222" s="406">
        <f>SUM(T154:W154)+SUM(T161:W161)+SUM(T171:W171)+SUM(T181:W181)+SUM(T191:W191)+SUM(T200:W200)+SUM(T210:W210)</f>
        <v>36</v>
      </c>
      <c r="U222" s="407"/>
      <c r="V222" s="407"/>
      <c r="W222" s="407"/>
      <c r="X222" s="407"/>
      <c r="Y222" s="408"/>
      <c r="Z222" s="406">
        <f>SUM(Z154:AC154)+SUM(Z161:AC161)+SUM(Z171:AC171)+SUM(Z181:AC181)+SUM(Z191:AC191)+SUM(Z200:AC200)+SUM(Z210:AC210)</f>
        <v>36</v>
      </c>
      <c r="AA222" s="407"/>
      <c r="AB222" s="407"/>
      <c r="AC222" s="407"/>
      <c r="AD222" s="407"/>
      <c r="AE222" s="408"/>
      <c r="AF222" s="406">
        <f>SUM(AF154:AI154)+SUM(AF161:AI161)+SUM(AF171:AI171)+SUM(AF181:AI181)+SUM(AF210:AI210)</f>
        <v>108</v>
      </c>
      <c r="AG222" s="407"/>
      <c r="AH222" s="407"/>
      <c r="AI222" s="407"/>
      <c r="AJ222" s="407"/>
      <c r="AK222" s="408"/>
      <c r="AL222" s="406">
        <f>SUM(AL154:AO154)+SUM(AL161:AO161)+SUM(AL171:AO171)+SUM(AL181:AO181)+SUM(AL191:AO191)+SUM(AL200:AO200)+SUM(AL210:AO210)</f>
        <v>72</v>
      </c>
      <c r="AM222" s="407"/>
      <c r="AN222" s="407"/>
      <c r="AO222" s="407"/>
      <c r="AP222" s="407"/>
      <c r="AQ222" s="408"/>
      <c r="AR222" s="264"/>
      <c r="AS222" s="264"/>
      <c r="AT222" s="264"/>
      <c r="AU222" s="264"/>
      <c r="AV222" s="264"/>
      <c r="AW222" s="264"/>
      <c r="AX222" s="264"/>
      <c r="AY222" s="264"/>
      <c r="AZ222" s="264"/>
      <c r="BA222" s="264"/>
      <c r="BB222" s="264"/>
      <c r="BC222" s="264"/>
      <c r="BD222" s="264"/>
      <c r="BE222" s="264"/>
      <c r="BF222" s="264"/>
      <c r="BG222" s="264"/>
      <c r="BH222" s="264"/>
      <c r="BI222" s="264"/>
      <c r="BJ222" s="264"/>
      <c r="BK222" s="264"/>
      <c r="BL222" s="264"/>
      <c r="BM222" s="264"/>
      <c r="BN222" s="264"/>
      <c r="BO222" s="264"/>
    </row>
    <row r="223" spans="1:67">
      <c r="A223" s="163"/>
      <c r="B223" s="232"/>
      <c r="C223" s="67"/>
      <c r="D223" s="67"/>
      <c r="E223" s="67"/>
      <c r="F223" s="67"/>
      <c r="G223" s="67"/>
      <c r="H223" s="325"/>
      <c r="I223" s="231"/>
      <c r="J223" s="403" t="s">
        <v>253</v>
      </c>
      <c r="K223" s="404"/>
      <c r="L223" s="404"/>
      <c r="M223" s="404"/>
      <c r="N223" s="404"/>
      <c r="O223" s="404"/>
      <c r="P223" s="404"/>
      <c r="Q223" s="404"/>
      <c r="R223" s="404"/>
      <c r="S223" s="405"/>
      <c r="T223" s="406">
        <f>SUM(T155:W155)+SUM(T162:W162)+SUM(T172:W172)+SUM(T182:W182)+SUM(T192:W192)+SUM(T201:W201)+SUM(T202:W202)+SUM(T211:W211)</f>
        <v>0</v>
      </c>
      <c r="U223" s="407"/>
      <c r="V223" s="407"/>
      <c r="W223" s="407"/>
      <c r="X223" s="407"/>
      <c r="Y223" s="408"/>
      <c r="Z223" s="406">
        <f>SUM(Z155:AC155)+SUM(Z162:AC162)+SUM(Z172:AC172)+SUM(Z182:AC182)+SUM(Z211:AC211)</f>
        <v>0</v>
      </c>
      <c r="AA223" s="407"/>
      <c r="AB223" s="407"/>
      <c r="AC223" s="407"/>
      <c r="AD223" s="407"/>
      <c r="AE223" s="408"/>
      <c r="AF223" s="406">
        <f>SUM(AF155:AI155)+SUM(AF162:AI162)+SUM(AF172:AI172)+SUM(AF182:AI182)+SUM(AF211:AI211)</f>
        <v>0</v>
      </c>
      <c r="AG223" s="407"/>
      <c r="AH223" s="407"/>
      <c r="AI223" s="407"/>
      <c r="AJ223" s="407"/>
      <c r="AK223" s="408"/>
      <c r="AL223" s="406">
        <f>SUM(AL155:AO155)+SUM(AL162:AO162)+SUM(AL172:AO172)+SUM(AL182:AO182)+SUM(AL211:AO211)</f>
        <v>432</v>
      </c>
      <c r="AM223" s="407"/>
      <c r="AN223" s="407"/>
      <c r="AO223" s="407"/>
      <c r="AP223" s="407"/>
      <c r="AQ223" s="408"/>
      <c r="AR223" s="264"/>
      <c r="AS223" s="264"/>
      <c r="AT223" s="264"/>
      <c r="AU223" s="264"/>
      <c r="AV223" s="264"/>
      <c r="AW223" s="264"/>
      <c r="AX223" s="264"/>
      <c r="AY223" s="264"/>
      <c r="AZ223" s="264"/>
      <c r="BA223" s="264"/>
      <c r="BB223" s="264"/>
      <c r="BC223" s="264"/>
      <c r="BD223" s="264"/>
      <c r="BE223" s="264"/>
      <c r="BF223" s="264"/>
      <c r="BG223" s="264"/>
      <c r="BH223" s="264"/>
      <c r="BI223" s="264"/>
      <c r="BJ223" s="264"/>
      <c r="BK223" s="264"/>
      <c r="BL223" s="264"/>
      <c r="BM223" s="264"/>
      <c r="BN223" s="264"/>
      <c r="BO223" s="264"/>
    </row>
    <row r="224" spans="1:67">
      <c r="A224" s="163"/>
      <c r="B224" s="232"/>
      <c r="C224" s="67"/>
      <c r="D224" s="67"/>
      <c r="E224" s="67"/>
      <c r="F224" s="67"/>
      <c r="G224" s="67"/>
      <c r="H224" s="325"/>
      <c r="I224" s="231"/>
      <c r="J224" s="403" t="s">
        <v>254</v>
      </c>
      <c r="K224" s="404"/>
      <c r="L224" s="404"/>
      <c r="M224" s="404"/>
      <c r="N224" s="404"/>
      <c r="O224" s="404"/>
      <c r="P224" s="404"/>
      <c r="Q224" s="404"/>
      <c r="R224" s="404"/>
      <c r="S224" s="405"/>
      <c r="T224" s="406">
        <f>SUM(Y86:Y100)</f>
        <v>0</v>
      </c>
      <c r="U224" s="407"/>
      <c r="V224" s="407"/>
      <c r="W224" s="407"/>
      <c r="X224" s="407"/>
      <c r="Y224" s="408"/>
      <c r="Z224" s="406">
        <f>SUM(AE86:AE100)+AE147+AE157+AE164</f>
        <v>42</v>
      </c>
      <c r="AA224" s="407"/>
      <c r="AB224" s="407"/>
      <c r="AC224" s="407"/>
      <c r="AD224" s="407"/>
      <c r="AE224" s="408"/>
      <c r="AF224" s="409">
        <f>SUM(AK119:AK124, AK126:AK129)+SUM(AK148:AK156, AK158:AK163, AK165:AK173)</f>
        <v>32</v>
      </c>
      <c r="AG224" s="407"/>
      <c r="AH224" s="407"/>
      <c r="AI224" s="407"/>
      <c r="AJ224" s="407"/>
      <c r="AK224" s="410"/>
      <c r="AL224" s="406">
        <f>SUM(AQ119:AQ124, AQ148:AQ156, AQ158:AQ163, AQ165:AQ173)+SUM(AQ86:AQ99, AQ126:AQ129)</f>
        <v>36</v>
      </c>
      <c r="AM224" s="407"/>
      <c r="AN224" s="407"/>
      <c r="AO224" s="407"/>
      <c r="AP224" s="407"/>
      <c r="AQ224" s="408"/>
      <c r="AR224" s="264"/>
      <c r="AS224" s="264"/>
      <c r="AT224" s="264"/>
      <c r="AU224" s="264"/>
      <c r="AV224" s="264"/>
      <c r="AW224" s="264"/>
      <c r="AX224" s="264"/>
      <c r="AY224" s="264"/>
      <c r="AZ224" s="264"/>
      <c r="BA224" s="264"/>
      <c r="BB224" s="264"/>
      <c r="BC224" s="264"/>
      <c r="BD224" s="264"/>
      <c r="BE224" s="264"/>
      <c r="BF224" s="264"/>
      <c r="BG224" s="264"/>
      <c r="BH224" s="264"/>
      <c r="BI224" s="264"/>
      <c r="BJ224" s="264"/>
      <c r="BK224" s="264"/>
      <c r="BL224" s="264"/>
      <c r="BM224" s="264"/>
      <c r="BN224" s="264"/>
      <c r="BO224" s="264"/>
    </row>
    <row r="225" spans="1:68">
      <c r="A225" s="163"/>
      <c r="B225" s="67"/>
      <c r="C225" s="67"/>
      <c r="D225" s="67"/>
      <c r="E225" s="67"/>
      <c r="F225" s="67"/>
      <c r="G225" s="67"/>
      <c r="H225" s="325"/>
      <c r="I225" s="231"/>
      <c r="J225" s="403" t="s">
        <v>255</v>
      </c>
      <c r="K225" s="404"/>
      <c r="L225" s="404"/>
      <c r="M225" s="404"/>
      <c r="N225" s="404"/>
      <c r="O225" s="404"/>
      <c r="P225" s="404"/>
      <c r="Q225" s="404"/>
      <c r="R225" s="404"/>
      <c r="S225" s="405"/>
      <c r="T225" s="406">
        <v>0</v>
      </c>
      <c r="U225" s="407"/>
      <c r="V225" s="407"/>
      <c r="W225" s="407"/>
      <c r="X225" s="407"/>
      <c r="Y225" s="408"/>
      <c r="Z225" s="406">
        <v>3</v>
      </c>
      <c r="AA225" s="407"/>
      <c r="AB225" s="407"/>
      <c r="AC225" s="407"/>
      <c r="AD225" s="407"/>
      <c r="AE225" s="408"/>
      <c r="AF225" s="409">
        <v>2</v>
      </c>
      <c r="AG225" s="407"/>
      <c r="AH225" s="407"/>
      <c r="AI225" s="407"/>
      <c r="AJ225" s="407"/>
      <c r="AK225" s="410"/>
      <c r="AL225" s="406">
        <v>4</v>
      </c>
      <c r="AM225" s="407"/>
      <c r="AN225" s="407"/>
      <c r="AO225" s="407"/>
      <c r="AP225" s="407"/>
      <c r="AQ225" s="408"/>
      <c r="AR225" s="264"/>
      <c r="AS225" s="264"/>
      <c r="AT225" s="264"/>
      <c r="AU225" s="264"/>
      <c r="AV225" s="264"/>
      <c r="AW225" s="264"/>
      <c r="AX225" s="264"/>
      <c r="AY225" s="264"/>
      <c r="AZ225" s="264"/>
      <c r="BA225" s="264"/>
      <c r="BB225" s="264"/>
      <c r="BC225" s="264"/>
      <c r="BD225" s="264"/>
      <c r="BE225" s="264"/>
      <c r="BF225" s="264"/>
      <c r="BG225" s="264"/>
      <c r="BH225" s="264"/>
      <c r="BI225" s="264"/>
      <c r="BJ225" s="264"/>
      <c r="BK225" s="264"/>
      <c r="BL225" s="264"/>
      <c r="BM225" s="264"/>
      <c r="BN225" s="264"/>
      <c r="BO225" s="264"/>
    </row>
    <row r="226" spans="1:68">
      <c r="A226" s="163"/>
      <c r="B226" s="67"/>
      <c r="C226" s="67"/>
      <c r="D226" s="67"/>
      <c r="E226" s="67"/>
      <c r="F226" s="67"/>
      <c r="G226" s="67"/>
      <c r="H226" s="325"/>
      <c r="I226" s="231"/>
      <c r="J226" s="403" t="s">
        <v>256</v>
      </c>
      <c r="K226" s="404"/>
      <c r="L226" s="404"/>
      <c r="M226" s="404"/>
      <c r="N226" s="404"/>
      <c r="O226" s="404"/>
      <c r="P226" s="404"/>
      <c r="Q226" s="404"/>
      <c r="R226" s="404"/>
      <c r="S226" s="405"/>
      <c r="T226" s="406">
        <f>COUNTIF(Y86:Y104, 2)+COUNTIF(Y108:Y112, 2)+COUNTIF(Y119:Y121, 2)+COUNTIF(Y126:Y137, 2)+COUNTIF(Y148:Y156, 2)+COUNTIF(Y158:Y163, 2)+COUNTIF(Y165:Y173, 2)+COUNTIF(Y175:Y201, 2)</f>
        <v>0</v>
      </c>
      <c r="U226" s="407"/>
      <c r="V226" s="407"/>
      <c r="W226" s="407"/>
      <c r="X226" s="407"/>
      <c r="Y226" s="408"/>
      <c r="Z226" s="406">
        <v>8</v>
      </c>
      <c r="AA226" s="407"/>
      <c r="AB226" s="407"/>
      <c r="AC226" s="407"/>
      <c r="AD226" s="407"/>
      <c r="AE226" s="408"/>
      <c r="AF226" s="409">
        <v>3</v>
      </c>
      <c r="AG226" s="407"/>
      <c r="AH226" s="407"/>
      <c r="AI226" s="407"/>
      <c r="AJ226" s="407"/>
      <c r="AK226" s="410"/>
      <c r="AL226" s="406">
        <v>7</v>
      </c>
      <c r="AM226" s="407"/>
      <c r="AN226" s="407"/>
      <c r="AO226" s="407"/>
      <c r="AP226" s="407"/>
      <c r="AQ226" s="408"/>
      <c r="AR226" s="264"/>
      <c r="AS226" s="264"/>
      <c r="AT226" s="264"/>
      <c r="AU226" s="264"/>
      <c r="AV226" s="264"/>
      <c r="AW226" s="264"/>
      <c r="AX226" s="264"/>
      <c r="AY226" s="264"/>
      <c r="AZ226" s="264"/>
      <c r="BA226" s="264"/>
      <c r="BB226" s="264"/>
      <c r="BC226" s="264"/>
      <c r="BD226" s="264"/>
      <c r="BE226" s="264"/>
      <c r="BF226" s="264"/>
      <c r="BG226" s="264"/>
      <c r="BH226" s="264"/>
      <c r="BI226" s="264"/>
      <c r="BJ226" s="264"/>
      <c r="BK226" s="264"/>
      <c r="BL226" s="264"/>
      <c r="BM226" s="264"/>
      <c r="BN226" s="264"/>
      <c r="BO226" s="264"/>
    </row>
    <row r="227" spans="1:68" ht="15.75" thickBot="1">
      <c r="A227" s="233"/>
      <c r="B227" s="234"/>
      <c r="C227" s="234"/>
      <c r="D227" s="234"/>
      <c r="E227" s="234"/>
      <c r="F227" s="234"/>
      <c r="G227" s="234"/>
      <c r="H227" s="326"/>
      <c r="I227" s="78"/>
      <c r="J227" s="456" t="s">
        <v>257</v>
      </c>
      <c r="K227" s="457"/>
      <c r="L227" s="457"/>
      <c r="M227" s="457"/>
      <c r="N227" s="457"/>
      <c r="O227" s="457"/>
      <c r="P227" s="457"/>
      <c r="Q227" s="457"/>
      <c r="R227" s="457"/>
      <c r="S227" s="458"/>
      <c r="T227" s="451">
        <v>0</v>
      </c>
      <c r="U227" s="452"/>
      <c r="V227" s="452"/>
      <c r="W227" s="452"/>
      <c r="X227" s="452"/>
      <c r="Y227" s="453"/>
      <c r="Z227" s="451">
        <v>0</v>
      </c>
      <c r="AA227" s="452"/>
      <c r="AB227" s="452"/>
      <c r="AC227" s="452"/>
      <c r="AD227" s="452"/>
      <c r="AE227" s="453"/>
      <c r="AF227" s="454">
        <v>0</v>
      </c>
      <c r="AG227" s="452"/>
      <c r="AH227" s="452"/>
      <c r="AI227" s="452"/>
      <c r="AJ227" s="452"/>
      <c r="AK227" s="455"/>
      <c r="AL227" s="451">
        <v>0</v>
      </c>
      <c r="AM227" s="452"/>
      <c r="AN227" s="452"/>
      <c r="AO227" s="452"/>
      <c r="AP227" s="452"/>
      <c r="AQ227" s="453"/>
      <c r="AR227" s="264"/>
      <c r="AS227" s="264"/>
      <c r="AT227" s="264"/>
      <c r="AU227" s="264"/>
      <c r="AV227" s="264"/>
      <c r="AW227" s="264"/>
      <c r="AX227" s="264"/>
      <c r="AY227" s="264"/>
      <c r="AZ227" s="264"/>
      <c r="BA227" s="264"/>
      <c r="BB227" s="264"/>
      <c r="BC227" s="264"/>
      <c r="BD227" s="264"/>
      <c r="BE227" s="264"/>
      <c r="BF227" s="264"/>
      <c r="BG227" s="264"/>
      <c r="BH227" s="264"/>
      <c r="BI227" s="264"/>
      <c r="BJ227" s="264"/>
      <c r="BK227" s="264"/>
      <c r="BL227" s="264"/>
      <c r="BM227" s="264"/>
      <c r="BN227" s="264"/>
      <c r="BO227" s="264"/>
    </row>
    <row r="228" spans="1:68">
      <c r="J228" s="449"/>
      <c r="K228" s="449"/>
      <c r="L228" s="449"/>
      <c r="M228" s="449"/>
      <c r="N228" s="449"/>
      <c r="O228" s="449"/>
      <c r="P228" s="449"/>
      <c r="Q228" s="449"/>
      <c r="R228" s="449"/>
      <c r="S228" s="449"/>
      <c r="V228" s="1">
        <f>T217-T216</f>
        <v>0</v>
      </c>
      <c r="AB228" s="1">
        <f>Z217-Z216</f>
        <v>0</v>
      </c>
      <c r="AH228" s="1">
        <f>AF217-AF216</f>
        <v>0</v>
      </c>
      <c r="AN228" s="1">
        <f>AL217-AL216</f>
        <v>0</v>
      </c>
    </row>
    <row r="229" spans="1:68" ht="12.75"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V229" s="461"/>
      <c r="W229" s="461"/>
      <c r="AB229" s="461"/>
      <c r="AC229" s="461"/>
      <c r="AH229" s="264"/>
      <c r="AI229" s="264"/>
      <c r="AN229" s="264"/>
      <c r="AO229" s="264"/>
      <c r="AT229" s="264"/>
      <c r="AU229" s="264"/>
      <c r="AZ229" s="264"/>
      <c r="BA229" s="264"/>
      <c r="BF229" s="264"/>
      <c r="BG229" s="264"/>
      <c r="BL229" s="264"/>
      <c r="BM229" s="264"/>
      <c r="BP229" s="1"/>
    </row>
    <row r="230" spans="1:68" s="45" customFormat="1" ht="18.75">
      <c r="A230" s="462" t="s">
        <v>258</v>
      </c>
      <c r="B230" s="462"/>
      <c r="C230" s="462"/>
      <c r="D230" s="462"/>
      <c r="E230" s="462"/>
      <c r="F230" s="462"/>
      <c r="G230" s="462"/>
      <c r="H230" s="462"/>
      <c r="I230" s="462"/>
      <c r="J230" s="462"/>
      <c r="K230" s="462"/>
      <c r="L230" s="462"/>
      <c r="M230" s="462"/>
      <c r="N230" s="462"/>
      <c r="O230" s="462"/>
      <c r="P230" s="462"/>
      <c r="Q230" s="462"/>
      <c r="R230" s="462"/>
      <c r="S230" s="462"/>
      <c r="T230" s="462"/>
      <c r="U230" s="462"/>
      <c r="V230" s="462"/>
      <c r="W230" s="462"/>
      <c r="X230" s="462"/>
      <c r="Y230" s="462"/>
      <c r="Z230" s="462"/>
      <c r="AA230" s="462"/>
      <c r="AB230" s="462"/>
      <c r="AC230" s="462"/>
      <c r="AD230" s="462"/>
      <c r="AE230" s="462"/>
      <c r="AF230" s="462"/>
      <c r="AG230" s="462"/>
      <c r="AH230" s="462"/>
      <c r="AI230" s="462"/>
      <c r="AJ230" s="462"/>
      <c r="AK230" s="462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  <c r="BN230" s="47"/>
      <c r="BO230" s="47"/>
    </row>
    <row r="231" spans="1:68" s="45" customFormat="1" ht="18.7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</row>
    <row r="232" spans="1:68" s="45" customFormat="1" ht="18.75">
      <c r="A232" s="450" t="s">
        <v>259</v>
      </c>
      <c r="B232" s="450"/>
      <c r="C232" s="450"/>
      <c r="D232" s="450"/>
      <c r="E232" s="450"/>
      <c r="F232" s="450"/>
      <c r="G232" s="450"/>
      <c r="H232" s="450"/>
      <c r="I232" s="450"/>
      <c r="J232" s="450"/>
      <c r="K232" s="450"/>
      <c r="L232" s="450" t="s">
        <v>260</v>
      </c>
      <c r="M232" s="450"/>
      <c r="N232" s="450"/>
      <c r="O232" s="450"/>
      <c r="P232" s="450"/>
      <c r="Q232" s="450"/>
      <c r="R232" s="450"/>
      <c r="S232" s="450"/>
      <c r="T232" s="450"/>
      <c r="U232" s="450"/>
      <c r="V232" s="450"/>
      <c r="W232" s="450"/>
      <c r="X232" s="450"/>
      <c r="Y232" s="450"/>
      <c r="Z232" s="450"/>
      <c r="AA232" s="450"/>
      <c r="AB232" s="450"/>
      <c r="AC232" s="450"/>
      <c r="AD232" s="450"/>
      <c r="AE232" s="450"/>
      <c r="AF232" s="450"/>
      <c r="AG232" s="450"/>
      <c r="AH232" s="450"/>
      <c r="AI232" s="450"/>
      <c r="AJ232" s="450"/>
      <c r="AK232" s="450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  <c r="BO232" s="47"/>
    </row>
    <row r="233" spans="1:68" s="48" customFormat="1" ht="18.75">
      <c r="A233" s="460"/>
      <c r="B233" s="460"/>
      <c r="C233" s="460"/>
      <c r="D233" s="460"/>
      <c r="E233" s="460"/>
      <c r="F233" s="460"/>
      <c r="G233" s="460"/>
      <c r="H233" s="460"/>
      <c r="I233" s="460"/>
      <c r="J233" s="460"/>
      <c r="K233" s="460"/>
      <c r="L233" s="459"/>
      <c r="M233" s="459"/>
      <c r="N233" s="459"/>
      <c r="O233" s="459"/>
      <c r="P233" s="459"/>
      <c r="Q233" s="459"/>
      <c r="R233" s="459"/>
      <c r="S233" s="459"/>
      <c r="T233" s="459"/>
      <c r="U233" s="459"/>
      <c r="V233" s="459"/>
      <c r="W233" s="459"/>
      <c r="X233" s="459"/>
      <c r="Y233" s="459"/>
      <c r="Z233" s="459"/>
      <c r="AA233" s="459"/>
      <c r="AB233" s="459"/>
      <c r="AC233" s="459"/>
      <c r="AD233" s="459"/>
      <c r="AE233" s="459"/>
      <c r="AF233" s="459"/>
      <c r="AG233" s="459"/>
      <c r="AH233" s="459"/>
      <c r="AI233" s="459"/>
      <c r="AJ233" s="459"/>
      <c r="AK233" s="459"/>
      <c r="AL233" s="464"/>
      <c r="AM233" s="464"/>
      <c r="AN233" s="464"/>
      <c r="AO233" s="464"/>
      <c r="AP233" s="464"/>
      <c r="AQ233" s="464"/>
      <c r="AR233" s="464"/>
      <c r="AS233" s="464"/>
      <c r="AT233" s="464"/>
      <c r="AU233" s="464"/>
      <c r="AV233" s="464"/>
      <c r="AW233" s="464"/>
      <c r="AX233" s="464"/>
      <c r="AY233" s="464"/>
      <c r="AZ233" s="464"/>
      <c r="BA233" s="464"/>
      <c r="BB233" s="464"/>
      <c r="BC233" s="464"/>
      <c r="BD233" s="464"/>
      <c r="BE233" s="464"/>
      <c r="BF233" s="464"/>
      <c r="BG233" s="464"/>
      <c r="BH233" s="464"/>
      <c r="BI233" s="464"/>
      <c r="BJ233" s="464"/>
      <c r="BK233" s="464"/>
      <c r="BL233" s="464"/>
      <c r="BM233" s="464"/>
      <c r="BN233" s="45"/>
      <c r="BO233" s="45"/>
    </row>
    <row r="234" spans="1:68" s="48" customFormat="1" ht="18.75">
      <c r="A234" s="460"/>
      <c r="B234" s="460"/>
      <c r="C234" s="460"/>
      <c r="D234" s="460"/>
      <c r="E234" s="460"/>
      <c r="F234" s="460"/>
      <c r="G234" s="460"/>
      <c r="H234" s="460"/>
      <c r="I234" s="460"/>
      <c r="J234" s="460"/>
      <c r="K234" s="460"/>
      <c r="L234" s="459"/>
      <c r="M234" s="459"/>
      <c r="N234" s="459"/>
      <c r="O234" s="459"/>
      <c r="P234" s="459"/>
      <c r="Q234" s="459"/>
      <c r="R234" s="459"/>
      <c r="S234" s="459"/>
      <c r="T234" s="459"/>
      <c r="U234" s="459"/>
      <c r="V234" s="459"/>
      <c r="W234" s="459"/>
      <c r="X234" s="459"/>
      <c r="Y234" s="459"/>
      <c r="Z234" s="459"/>
      <c r="AA234" s="459"/>
      <c r="AB234" s="459"/>
      <c r="AC234" s="459"/>
      <c r="AD234" s="459"/>
      <c r="AE234" s="459"/>
      <c r="AF234" s="459"/>
      <c r="AG234" s="459"/>
      <c r="AH234" s="459"/>
      <c r="AI234" s="459"/>
      <c r="AJ234" s="459"/>
      <c r="AK234" s="459"/>
      <c r="AL234" s="493"/>
      <c r="AM234" s="493"/>
      <c r="AN234" s="493"/>
      <c r="AO234" s="493"/>
      <c r="AP234" s="493"/>
      <c r="AQ234" s="493"/>
      <c r="AR234" s="493"/>
      <c r="AS234" s="493"/>
      <c r="AT234" s="493"/>
      <c r="AU234" s="493"/>
      <c r="AV234" s="493"/>
      <c r="AW234" s="493"/>
      <c r="AX234" s="493"/>
      <c r="AY234" s="493"/>
      <c r="AZ234" s="493"/>
      <c r="BA234" s="493"/>
      <c r="BB234" s="493"/>
      <c r="BC234" s="493"/>
      <c r="BD234" s="493"/>
      <c r="BE234" s="493"/>
      <c r="BF234" s="493"/>
      <c r="BG234" s="493"/>
      <c r="BH234" s="493"/>
      <c r="BI234" s="493"/>
      <c r="BJ234" s="493"/>
      <c r="BK234" s="493"/>
      <c r="BL234" s="493"/>
      <c r="BM234" s="493"/>
      <c r="BN234" s="45"/>
      <c r="BO234" s="45"/>
    </row>
    <row r="235" spans="1:68" s="48" customFormat="1" ht="18.75">
      <c r="A235" s="460"/>
      <c r="B235" s="460"/>
      <c r="C235" s="460"/>
      <c r="D235" s="460"/>
      <c r="E235" s="460"/>
      <c r="F235" s="460"/>
      <c r="G235" s="460"/>
      <c r="H235" s="460"/>
      <c r="I235" s="460"/>
      <c r="J235" s="460"/>
      <c r="K235" s="460"/>
      <c r="L235" s="459"/>
      <c r="M235" s="459"/>
      <c r="N235" s="459"/>
      <c r="O235" s="459"/>
      <c r="P235" s="459"/>
      <c r="Q235" s="459"/>
      <c r="R235" s="459"/>
      <c r="S235" s="459"/>
      <c r="T235" s="459"/>
      <c r="U235" s="459"/>
      <c r="V235" s="459"/>
      <c r="W235" s="459"/>
      <c r="X235" s="459"/>
      <c r="Y235" s="459"/>
      <c r="Z235" s="459"/>
      <c r="AA235" s="459"/>
      <c r="AB235" s="459"/>
      <c r="AC235" s="459"/>
      <c r="AD235" s="459"/>
      <c r="AE235" s="459"/>
      <c r="AF235" s="459"/>
      <c r="AG235" s="459"/>
      <c r="AH235" s="459"/>
      <c r="AI235" s="459"/>
      <c r="AJ235" s="459"/>
      <c r="AK235" s="459"/>
      <c r="AL235" s="464"/>
      <c r="AM235" s="464"/>
      <c r="AN235" s="464"/>
      <c r="AO235" s="464"/>
      <c r="AP235" s="464"/>
      <c r="AQ235" s="464"/>
      <c r="AR235" s="464"/>
      <c r="AS235" s="464"/>
      <c r="AT235" s="464"/>
      <c r="AU235" s="464"/>
      <c r="AV235" s="464"/>
      <c r="AW235" s="464"/>
      <c r="AX235" s="464"/>
      <c r="AY235" s="464"/>
      <c r="AZ235" s="464"/>
      <c r="BA235" s="464"/>
      <c r="BB235" s="464"/>
      <c r="BC235" s="464"/>
      <c r="BD235" s="464"/>
      <c r="BE235" s="464"/>
      <c r="BF235" s="464"/>
      <c r="BG235" s="464"/>
      <c r="BH235" s="464"/>
      <c r="BI235" s="464"/>
      <c r="BJ235" s="464"/>
      <c r="BK235" s="464"/>
      <c r="BL235" s="464"/>
      <c r="BM235" s="464"/>
      <c r="BN235" s="45"/>
      <c r="BO235" s="45"/>
    </row>
    <row r="236" spans="1:68" s="48" customFormat="1" ht="18.75">
      <c r="A236" s="460"/>
      <c r="B236" s="460"/>
      <c r="C236" s="460"/>
      <c r="D236" s="460"/>
      <c r="E236" s="460"/>
      <c r="F236" s="460"/>
      <c r="G236" s="460"/>
      <c r="H236" s="460"/>
      <c r="I236" s="460"/>
      <c r="J236" s="460"/>
      <c r="K236" s="460"/>
      <c r="L236" s="463"/>
      <c r="M236" s="463"/>
      <c r="N236" s="463"/>
      <c r="O236" s="463"/>
      <c r="P236" s="463"/>
      <c r="Q236" s="463"/>
      <c r="R236" s="463"/>
      <c r="S236" s="463"/>
      <c r="T236" s="463"/>
      <c r="U236" s="463"/>
      <c r="V236" s="463"/>
      <c r="W236" s="463"/>
      <c r="X236" s="463"/>
      <c r="Y236" s="463"/>
      <c r="Z236" s="463"/>
      <c r="AA236" s="463"/>
      <c r="AB236" s="463"/>
      <c r="AC236" s="463"/>
      <c r="AD236" s="463"/>
      <c r="AE236" s="463"/>
      <c r="AF236" s="463"/>
      <c r="AG236" s="463"/>
      <c r="AH236" s="463"/>
      <c r="AI236" s="463"/>
      <c r="AJ236" s="463"/>
      <c r="AK236" s="463"/>
      <c r="AL236" s="464"/>
      <c r="AM236" s="464"/>
      <c r="AN236" s="464"/>
      <c r="AO236" s="464"/>
      <c r="AP236" s="464"/>
      <c r="AQ236" s="464"/>
      <c r="AR236" s="464"/>
      <c r="AS236" s="464"/>
      <c r="AT236" s="464"/>
      <c r="AU236" s="464"/>
      <c r="AV236" s="464"/>
      <c r="AW236" s="464"/>
      <c r="AX236" s="464"/>
      <c r="AY236" s="464"/>
      <c r="AZ236" s="464"/>
      <c r="BA236" s="464"/>
      <c r="BB236" s="464"/>
      <c r="BC236" s="464"/>
      <c r="BD236" s="464"/>
      <c r="BE236" s="464"/>
      <c r="BF236" s="464"/>
      <c r="BG236" s="464"/>
      <c r="BH236" s="464"/>
      <c r="BI236" s="464"/>
      <c r="BJ236" s="464"/>
      <c r="BK236" s="464"/>
      <c r="BL236" s="464"/>
      <c r="BM236" s="464"/>
      <c r="BN236" s="45"/>
      <c r="BO236" s="45"/>
    </row>
    <row r="237" spans="1:68" s="48" customFormat="1" ht="18.75">
      <c r="A237" s="460"/>
      <c r="B237" s="460"/>
      <c r="C237" s="460"/>
      <c r="D237" s="460"/>
      <c r="E237" s="460"/>
      <c r="F237" s="460"/>
      <c r="G237" s="460"/>
      <c r="H237" s="460"/>
      <c r="I237" s="460"/>
      <c r="J237" s="460"/>
      <c r="K237" s="460"/>
      <c r="L237" s="463"/>
      <c r="M237" s="463"/>
      <c r="N237" s="463"/>
      <c r="O237" s="463"/>
      <c r="P237" s="463"/>
      <c r="Q237" s="463"/>
      <c r="R237" s="463"/>
      <c r="S237" s="463"/>
      <c r="T237" s="463"/>
      <c r="U237" s="463"/>
      <c r="V237" s="463"/>
      <c r="W237" s="463"/>
      <c r="X237" s="463"/>
      <c r="Y237" s="463"/>
      <c r="Z237" s="463"/>
      <c r="AA237" s="463"/>
      <c r="AB237" s="463"/>
      <c r="AC237" s="463"/>
      <c r="AD237" s="463"/>
      <c r="AE237" s="463"/>
      <c r="AF237" s="463"/>
      <c r="AG237" s="463"/>
      <c r="AH237" s="463"/>
      <c r="AI237" s="463"/>
      <c r="AJ237" s="463"/>
      <c r="AK237" s="463"/>
      <c r="AL237" s="464"/>
      <c r="AM237" s="464"/>
      <c r="AN237" s="464"/>
      <c r="AO237" s="464"/>
      <c r="AP237" s="464"/>
      <c r="AQ237" s="464"/>
      <c r="AR237" s="464"/>
      <c r="AS237" s="464"/>
      <c r="AT237" s="464"/>
      <c r="AU237" s="464"/>
      <c r="AV237" s="464"/>
      <c r="AW237" s="464"/>
      <c r="AX237" s="464"/>
      <c r="AY237" s="464"/>
      <c r="AZ237" s="464"/>
      <c r="BA237" s="464"/>
      <c r="BB237" s="464"/>
      <c r="BC237" s="464"/>
      <c r="BD237" s="464"/>
      <c r="BE237" s="464"/>
      <c r="BF237" s="464"/>
      <c r="BG237" s="464"/>
      <c r="BH237" s="464"/>
      <c r="BI237" s="464"/>
      <c r="BJ237" s="464"/>
      <c r="BK237" s="464"/>
      <c r="BL237" s="464"/>
      <c r="BM237" s="464"/>
      <c r="BN237" s="45"/>
      <c r="BO237" s="45"/>
    </row>
    <row r="238" spans="1:68" s="48" customFormat="1" ht="18.75">
      <c r="A238" s="460"/>
      <c r="B238" s="460"/>
      <c r="C238" s="460"/>
      <c r="D238" s="460"/>
      <c r="E238" s="460"/>
      <c r="F238" s="460"/>
      <c r="G238" s="460"/>
      <c r="H238" s="460"/>
      <c r="I238" s="460"/>
      <c r="J238" s="460"/>
      <c r="K238" s="460"/>
      <c r="L238" s="459"/>
      <c r="M238" s="459"/>
      <c r="N238" s="459"/>
      <c r="O238" s="459"/>
      <c r="P238" s="459"/>
      <c r="Q238" s="459"/>
      <c r="R238" s="459"/>
      <c r="S238" s="459"/>
      <c r="T238" s="459"/>
      <c r="U238" s="459"/>
      <c r="V238" s="459"/>
      <c r="W238" s="459"/>
      <c r="X238" s="459"/>
      <c r="Y238" s="459"/>
      <c r="Z238" s="459"/>
      <c r="AA238" s="459"/>
      <c r="AB238" s="459"/>
      <c r="AC238" s="459"/>
      <c r="AD238" s="459"/>
      <c r="AE238" s="459"/>
      <c r="AF238" s="459"/>
      <c r="AG238" s="459"/>
      <c r="AH238" s="459"/>
      <c r="AI238" s="459"/>
      <c r="AJ238" s="459"/>
      <c r="AK238" s="459"/>
      <c r="AL238" s="464"/>
      <c r="AM238" s="464"/>
      <c r="AN238" s="464"/>
      <c r="AO238" s="464"/>
      <c r="AP238" s="464"/>
      <c r="AQ238" s="464"/>
      <c r="AR238" s="464"/>
      <c r="AS238" s="464"/>
      <c r="AT238" s="464"/>
      <c r="AU238" s="464"/>
      <c r="AV238" s="464"/>
      <c r="AW238" s="464"/>
      <c r="AX238" s="464"/>
      <c r="AY238" s="464"/>
      <c r="AZ238" s="464"/>
      <c r="BA238" s="464"/>
      <c r="BB238" s="464"/>
      <c r="BC238" s="464"/>
      <c r="BD238" s="464"/>
      <c r="BE238" s="464"/>
      <c r="BF238" s="464"/>
      <c r="BG238" s="464"/>
      <c r="BH238" s="464"/>
      <c r="BI238" s="464"/>
      <c r="BJ238" s="464"/>
      <c r="BK238" s="464"/>
      <c r="BL238" s="464"/>
      <c r="BM238" s="464"/>
      <c r="BN238" s="45"/>
      <c r="BO238" s="45"/>
    </row>
    <row r="239" spans="1:68" s="48" customFormat="1" ht="18.75">
      <c r="A239" s="460"/>
      <c r="B239" s="460"/>
      <c r="C239" s="460"/>
      <c r="D239" s="460"/>
      <c r="E239" s="460"/>
      <c r="F239" s="460"/>
      <c r="G239" s="460"/>
      <c r="H239" s="460"/>
      <c r="I239" s="460"/>
      <c r="J239" s="460"/>
      <c r="K239" s="460"/>
      <c r="L239" s="463"/>
      <c r="M239" s="463"/>
      <c r="N239" s="463"/>
      <c r="O239" s="463"/>
      <c r="P239" s="463"/>
      <c r="Q239" s="463"/>
      <c r="R239" s="463"/>
      <c r="S239" s="463"/>
      <c r="T239" s="463"/>
      <c r="U239" s="463"/>
      <c r="V239" s="463"/>
      <c r="W239" s="463"/>
      <c r="X239" s="463"/>
      <c r="Y239" s="463"/>
      <c r="Z239" s="463"/>
      <c r="AA239" s="463"/>
      <c r="AB239" s="463"/>
      <c r="AC239" s="463"/>
      <c r="AD239" s="463"/>
      <c r="AE239" s="463"/>
      <c r="AF239" s="463"/>
      <c r="AG239" s="463"/>
      <c r="AH239" s="463"/>
      <c r="AI239" s="463"/>
      <c r="AJ239" s="463"/>
      <c r="AK239" s="463"/>
      <c r="AL239" s="464"/>
      <c r="AM239" s="464"/>
      <c r="AN239" s="464"/>
      <c r="AO239" s="464"/>
      <c r="AP239" s="464"/>
      <c r="AQ239" s="464"/>
      <c r="AR239" s="464"/>
      <c r="AS239" s="464"/>
      <c r="AT239" s="464"/>
      <c r="AU239" s="464"/>
      <c r="AV239" s="464"/>
      <c r="AW239" s="464"/>
      <c r="AX239" s="464"/>
      <c r="AY239" s="464"/>
      <c r="AZ239" s="464"/>
      <c r="BA239" s="464"/>
      <c r="BB239" s="464"/>
      <c r="BC239" s="464"/>
      <c r="BD239" s="464"/>
      <c r="BE239" s="464"/>
      <c r="BF239" s="464"/>
      <c r="BG239" s="464"/>
      <c r="BH239" s="464"/>
      <c r="BI239" s="464"/>
      <c r="BJ239" s="464"/>
      <c r="BK239" s="464"/>
      <c r="BL239" s="464"/>
      <c r="BM239" s="464"/>
      <c r="BN239" s="45"/>
      <c r="BO239" s="45"/>
    </row>
    <row r="240" spans="1:68" s="48" customFormat="1" ht="18.75">
      <c r="A240" s="460"/>
      <c r="B240" s="460"/>
      <c r="C240" s="460"/>
      <c r="D240" s="460"/>
      <c r="E240" s="460"/>
      <c r="F240" s="460"/>
      <c r="G240" s="460"/>
      <c r="H240" s="460"/>
      <c r="I240" s="460"/>
      <c r="J240" s="460"/>
      <c r="K240" s="460"/>
      <c r="L240" s="463"/>
      <c r="M240" s="463"/>
      <c r="N240" s="463"/>
      <c r="O240" s="463"/>
      <c r="P240" s="463"/>
      <c r="Q240" s="463"/>
      <c r="R240" s="463"/>
      <c r="S240" s="463"/>
      <c r="T240" s="463"/>
      <c r="U240" s="463"/>
      <c r="V240" s="463"/>
      <c r="W240" s="463"/>
      <c r="X240" s="463"/>
      <c r="Y240" s="463"/>
      <c r="Z240" s="463"/>
      <c r="AA240" s="463"/>
      <c r="AB240" s="463"/>
      <c r="AC240" s="463"/>
      <c r="AD240" s="463"/>
      <c r="AE240" s="463"/>
      <c r="AF240" s="463"/>
      <c r="AG240" s="463"/>
      <c r="AH240" s="463"/>
      <c r="AI240" s="463"/>
      <c r="AJ240" s="463"/>
      <c r="AK240" s="463"/>
      <c r="AL240" s="464"/>
      <c r="AM240" s="464"/>
      <c r="AN240" s="464"/>
      <c r="AO240" s="464"/>
      <c r="AP240" s="464"/>
      <c r="AQ240" s="464"/>
      <c r="AR240" s="464"/>
      <c r="AS240" s="464"/>
      <c r="AT240" s="464"/>
      <c r="AU240" s="464"/>
      <c r="AV240" s="464"/>
      <c r="AW240" s="464"/>
      <c r="AX240" s="464"/>
      <c r="AY240" s="464"/>
      <c r="AZ240" s="464"/>
      <c r="BA240" s="464"/>
      <c r="BB240" s="464"/>
      <c r="BC240" s="464"/>
      <c r="BD240" s="464"/>
      <c r="BE240" s="464"/>
      <c r="BF240" s="464"/>
      <c r="BG240" s="464"/>
      <c r="BH240" s="464"/>
      <c r="BI240" s="464"/>
      <c r="BJ240" s="464"/>
      <c r="BK240" s="464"/>
      <c r="BL240" s="464"/>
      <c r="BM240" s="464"/>
      <c r="BN240" s="45"/>
      <c r="BO240" s="45"/>
    </row>
    <row r="241" spans="1:67" s="48" customFormat="1" ht="18.75">
      <c r="A241" s="460"/>
      <c r="B241" s="460"/>
      <c r="C241" s="460"/>
      <c r="D241" s="460"/>
      <c r="E241" s="460"/>
      <c r="F241" s="460"/>
      <c r="G241" s="460"/>
      <c r="H241" s="460"/>
      <c r="I241" s="460"/>
      <c r="J241" s="460"/>
      <c r="K241" s="460"/>
      <c r="L241" s="463"/>
      <c r="M241" s="463"/>
      <c r="N241" s="463"/>
      <c r="O241" s="463"/>
      <c r="P241" s="463"/>
      <c r="Q241" s="463"/>
      <c r="R241" s="463"/>
      <c r="S241" s="463"/>
      <c r="T241" s="463"/>
      <c r="U241" s="463"/>
      <c r="V241" s="463"/>
      <c r="W241" s="463"/>
      <c r="X241" s="463"/>
      <c r="Y241" s="463"/>
      <c r="Z241" s="463"/>
      <c r="AA241" s="463"/>
      <c r="AB241" s="463"/>
      <c r="AC241" s="463"/>
      <c r="AD241" s="463"/>
      <c r="AE241" s="463"/>
      <c r="AF241" s="463"/>
      <c r="AG241" s="463"/>
      <c r="AH241" s="463"/>
      <c r="AI241" s="463"/>
      <c r="AJ241" s="463"/>
      <c r="AK241" s="463"/>
      <c r="AL241" s="464"/>
      <c r="AM241" s="464"/>
      <c r="AN241" s="464"/>
      <c r="AO241" s="464"/>
      <c r="AP241" s="464"/>
      <c r="AQ241" s="464"/>
      <c r="AR241" s="464"/>
      <c r="AS241" s="464"/>
      <c r="AT241" s="464"/>
      <c r="AU241" s="464"/>
      <c r="AV241" s="464"/>
      <c r="AW241" s="464"/>
      <c r="AX241" s="464"/>
      <c r="AY241" s="464"/>
      <c r="AZ241" s="464"/>
      <c r="BA241" s="464"/>
      <c r="BB241" s="464"/>
      <c r="BC241" s="464"/>
      <c r="BD241" s="464"/>
      <c r="BE241" s="464"/>
      <c r="BF241" s="464"/>
      <c r="BG241" s="464"/>
      <c r="BH241" s="464"/>
      <c r="BI241" s="464"/>
      <c r="BJ241" s="464"/>
      <c r="BK241" s="464"/>
      <c r="BL241" s="464"/>
      <c r="BM241" s="464"/>
      <c r="BN241" s="45"/>
      <c r="BO241" s="45"/>
    </row>
    <row r="242" spans="1:67" s="48" customFormat="1" ht="18.75">
      <c r="A242" s="460"/>
      <c r="B242" s="460"/>
      <c r="C242" s="460"/>
      <c r="D242" s="460"/>
      <c r="E242" s="460"/>
      <c r="F242" s="460"/>
      <c r="G242" s="460"/>
      <c r="H242" s="460"/>
      <c r="I242" s="460"/>
      <c r="J242" s="460"/>
      <c r="K242" s="460"/>
      <c r="L242" s="450" t="s">
        <v>261</v>
      </c>
      <c r="M242" s="450"/>
      <c r="N242" s="450"/>
      <c r="O242" s="450"/>
      <c r="P242" s="450"/>
      <c r="Q242" s="450"/>
      <c r="R242" s="450"/>
      <c r="S242" s="450"/>
      <c r="T242" s="450"/>
      <c r="U242" s="450"/>
      <c r="V242" s="450"/>
      <c r="W242" s="450"/>
      <c r="X242" s="450"/>
      <c r="Y242" s="450"/>
      <c r="Z242" s="450"/>
      <c r="AA242" s="450"/>
      <c r="AB242" s="450"/>
      <c r="AC242" s="450"/>
      <c r="AD242" s="450"/>
      <c r="AE242" s="450"/>
      <c r="AF242" s="450"/>
      <c r="AG242" s="450"/>
      <c r="AH242" s="450"/>
      <c r="AI242" s="450"/>
      <c r="AJ242" s="450"/>
      <c r="AK242" s="450"/>
      <c r="AL242" s="464"/>
      <c r="AM242" s="464"/>
      <c r="AN242" s="464"/>
      <c r="AO242" s="464"/>
      <c r="AP242" s="464"/>
      <c r="AQ242" s="464"/>
      <c r="AR242" s="464"/>
      <c r="AS242" s="464"/>
      <c r="AT242" s="464"/>
      <c r="AU242" s="464"/>
      <c r="AV242" s="464"/>
      <c r="AW242" s="464"/>
      <c r="AX242" s="464"/>
      <c r="AY242" s="464"/>
      <c r="AZ242" s="464"/>
      <c r="BA242" s="464"/>
      <c r="BB242" s="464"/>
      <c r="BC242" s="464"/>
      <c r="BD242" s="464"/>
      <c r="BE242" s="464"/>
      <c r="BF242" s="464"/>
      <c r="BG242" s="464"/>
      <c r="BH242" s="464"/>
      <c r="BI242" s="464"/>
      <c r="BJ242" s="464"/>
      <c r="BK242" s="464"/>
      <c r="BL242" s="464"/>
      <c r="BM242" s="464"/>
      <c r="BN242" s="45"/>
      <c r="BO242" s="45"/>
    </row>
    <row r="243" spans="1:67" s="48" customFormat="1" ht="18.75">
      <c r="A243" s="460"/>
      <c r="B243" s="460"/>
      <c r="C243" s="460"/>
      <c r="D243" s="460"/>
      <c r="E243" s="460"/>
      <c r="F243" s="460"/>
      <c r="G243" s="460"/>
      <c r="H243" s="460"/>
      <c r="I243" s="460"/>
      <c r="J243" s="460"/>
      <c r="K243" s="460"/>
      <c r="L243" s="459"/>
      <c r="M243" s="459"/>
      <c r="N243" s="459"/>
      <c r="O243" s="459"/>
      <c r="P243" s="459"/>
      <c r="Q243" s="459"/>
      <c r="R243" s="459"/>
      <c r="S243" s="459"/>
      <c r="T243" s="459"/>
      <c r="U243" s="459"/>
      <c r="V243" s="459"/>
      <c r="W243" s="459"/>
      <c r="X243" s="459"/>
      <c r="Y243" s="459"/>
      <c r="Z243" s="459"/>
      <c r="AA243" s="459"/>
      <c r="AB243" s="459"/>
      <c r="AC243" s="459"/>
      <c r="AD243" s="459"/>
      <c r="AE243" s="459"/>
      <c r="AF243" s="459"/>
      <c r="AG243" s="459"/>
      <c r="AH243" s="459"/>
      <c r="AI243" s="459"/>
      <c r="AJ243" s="459"/>
      <c r="AK243" s="459"/>
      <c r="AL243" s="464"/>
      <c r="AM243" s="464"/>
      <c r="AN243" s="464"/>
      <c r="AO243" s="464"/>
      <c r="AP243" s="464"/>
      <c r="AQ243" s="464"/>
      <c r="AR243" s="464"/>
      <c r="AS243" s="464"/>
      <c r="AT243" s="464"/>
      <c r="AU243" s="464"/>
      <c r="AV243" s="464"/>
      <c r="AW243" s="464"/>
      <c r="AX243" s="464"/>
      <c r="AY243" s="464"/>
      <c r="AZ243" s="464"/>
      <c r="BA243" s="464"/>
      <c r="BB243" s="464"/>
      <c r="BC243" s="464"/>
      <c r="BD243" s="464"/>
      <c r="BE243" s="464"/>
      <c r="BF243" s="464"/>
      <c r="BG243" s="464"/>
      <c r="BH243" s="464"/>
      <c r="BI243" s="464"/>
      <c r="BJ243" s="464"/>
      <c r="BK243" s="464"/>
      <c r="BL243" s="464"/>
      <c r="BM243" s="464"/>
      <c r="BN243" s="45"/>
      <c r="BO243" s="45"/>
    </row>
    <row r="244" spans="1:67" s="48" customFormat="1" ht="18.75">
      <c r="A244" s="460"/>
      <c r="B244" s="460"/>
      <c r="C244" s="460"/>
      <c r="D244" s="460"/>
      <c r="E244" s="460"/>
      <c r="F244" s="460"/>
      <c r="G244" s="460"/>
      <c r="H244" s="460"/>
      <c r="I244" s="460"/>
      <c r="J244" s="460"/>
      <c r="K244" s="460"/>
      <c r="L244" s="459"/>
      <c r="M244" s="459"/>
      <c r="N244" s="459"/>
      <c r="O244" s="459"/>
      <c r="P244" s="459"/>
      <c r="Q244" s="459"/>
      <c r="R244" s="459"/>
      <c r="S244" s="459"/>
      <c r="T244" s="459"/>
      <c r="U244" s="459"/>
      <c r="V244" s="459"/>
      <c r="W244" s="459"/>
      <c r="X244" s="459"/>
      <c r="Y244" s="459"/>
      <c r="Z244" s="459"/>
      <c r="AA244" s="459"/>
      <c r="AB244" s="459"/>
      <c r="AC244" s="459"/>
      <c r="AD244" s="459"/>
      <c r="AE244" s="459"/>
      <c r="AF244" s="459"/>
      <c r="AG244" s="459"/>
      <c r="AH244" s="459"/>
      <c r="AI244" s="459"/>
      <c r="AJ244" s="459"/>
      <c r="AK244" s="459"/>
      <c r="AL244" s="464"/>
      <c r="AM244" s="464"/>
      <c r="AN244" s="464"/>
      <c r="AO244" s="464"/>
      <c r="AP244" s="464"/>
      <c r="AQ244" s="464"/>
      <c r="AR244" s="464"/>
      <c r="AS244" s="464"/>
      <c r="AT244" s="464"/>
      <c r="AU244" s="464"/>
      <c r="AV244" s="464"/>
      <c r="AW244" s="464"/>
      <c r="AX244" s="464"/>
      <c r="AY244" s="464"/>
      <c r="AZ244" s="464"/>
      <c r="BA244" s="464"/>
      <c r="BB244" s="464"/>
      <c r="BC244" s="464"/>
      <c r="BD244" s="464"/>
      <c r="BE244" s="464"/>
      <c r="BF244" s="464"/>
      <c r="BG244" s="464"/>
      <c r="BH244" s="464"/>
      <c r="BI244" s="464"/>
      <c r="BJ244" s="464"/>
      <c r="BK244" s="464"/>
      <c r="BL244" s="464"/>
      <c r="BM244" s="464"/>
      <c r="BN244" s="45"/>
      <c r="BO244" s="45"/>
    </row>
    <row r="245" spans="1:67" s="48" customFormat="1" ht="18.75">
      <c r="A245" s="459"/>
      <c r="B245" s="459"/>
      <c r="C245" s="459"/>
      <c r="D245" s="459"/>
      <c r="E245" s="459"/>
      <c r="F245" s="49"/>
      <c r="G245" s="49"/>
      <c r="H245" s="49"/>
      <c r="I245" s="49"/>
      <c r="J245" s="49"/>
      <c r="K245" s="49"/>
      <c r="L245" s="463"/>
      <c r="M245" s="463"/>
      <c r="N245" s="463"/>
      <c r="O245" s="463"/>
      <c r="P245" s="463"/>
      <c r="Q245" s="463"/>
      <c r="R245" s="463"/>
      <c r="S245" s="463"/>
      <c r="T245" s="463"/>
      <c r="U245" s="463"/>
      <c r="V245" s="463"/>
      <c r="W245" s="463"/>
      <c r="X245" s="463"/>
      <c r="Y245" s="463"/>
      <c r="Z245" s="463"/>
      <c r="AA245" s="463"/>
      <c r="AB245" s="463"/>
      <c r="AC245" s="463"/>
      <c r="AD245" s="463"/>
      <c r="AE245" s="463"/>
      <c r="AF245" s="463"/>
      <c r="AG245" s="463"/>
      <c r="AH245" s="463"/>
      <c r="AI245" s="463"/>
      <c r="AJ245" s="463"/>
      <c r="AK245" s="463"/>
      <c r="AL245" s="464"/>
      <c r="AM245" s="464"/>
      <c r="AN245" s="464"/>
      <c r="AO245" s="464"/>
      <c r="AP245" s="464"/>
      <c r="AQ245" s="464"/>
      <c r="AR245" s="464"/>
      <c r="AS245" s="464"/>
      <c r="AT245" s="464"/>
      <c r="AU245" s="464"/>
      <c r="AV245" s="464"/>
      <c r="AW245" s="464"/>
      <c r="AX245" s="464"/>
      <c r="AY245" s="464"/>
      <c r="AZ245" s="464"/>
      <c r="BA245" s="464"/>
      <c r="BB245" s="464"/>
      <c r="BC245" s="464"/>
      <c r="BD245" s="464"/>
      <c r="BE245" s="464"/>
      <c r="BF245" s="464"/>
      <c r="BG245" s="464"/>
      <c r="BH245" s="464"/>
      <c r="BI245" s="464"/>
      <c r="BJ245" s="464"/>
      <c r="BK245" s="464"/>
      <c r="BL245" s="464"/>
      <c r="BM245" s="464"/>
      <c r="BN245" s="45"/>
      <c r="BO245" s="45"/>
    </row>
    <row r="246" spans="1:67" s="48" customFormat="1" ht="18.75">
      <c r="A246" s="460"/>
      <c r="B246" s="460"/>
      <c r="C246" s="460"/>
      <c r="D246" s="460"/>
      <c r="E246" s="460"/>
      <c r="F246" s="460"/>
      <c r="G246" s="460"/>
      <c r="H246" s="460"/>
      <c r="I246" s="460"/>
      <c r="J246" s="460"/>
      <c r="K246" s="460"/>
      <c r="L246" s="450" t="s">
        <v>262</v>
      </c>
      <c r="M246" s="450"/>
      <c r="N246" s="450"/>
      <c r="O246" s="450"/>
      <c r="P246" s="450"/>
      <c r="Q246" s="450"/>
      <c r="R246" s="450"/>
      <c r="S246" s="450"/>
      <c r="T246" s="450"/>
      <c r="U246" s="450"/>
      <c r="V246" s="450"/>
      <c r="W246" s="450"/>
      <c r="X246" s="450"/>
      <c r="Y246" s="450"/>
      <c r="Z246" s="450"/>
      <c r="AA246" s="450"/>
      <c r="AB246" s="450"/>
      <c r="AC246" s="450"/>
      <c r="AD246" s="450"/>
      <c r="AE246" s="450"/>
      <c r="AF246" s="450"/>
      <c r="AG246" s="450"/>
      <c r="AH246" s="450"/>
      <c r="AI246" s="450"/>
      <c r="AJ246" s="450"/>
      <c r="AK246" s="450"/>
      <c r="AL246" s="464"/>
      <c r="AM246" s="464"/>
      <c r="AN246" s="464"/>
      <c r="AO246" s="464"/>
      <c r="AP246" s="464"/>
      <c r="AQ246" s="464"/>
      <c r="AR246" s="464"/>
      <c r="AS246" s="464"/>
      <c r="AT246" s="464"/>
      <c r="AU246" s="464"/>
      <c r="AV246" s="464"/>
      <c r="AW246" s="464"/>
      <c r="AX246" s="464"/>
      <c r="AY246" s="464"/>
      <c r="AZ246" s="464"/>
      <c r="BA246" s="464"/>
      <c r="BB246" s="464"/>
      <c r="BC246" s="464"/>
      <c r="BD246" s="464"/>
      <c r="BE246" s="464"/>
      <c r="BF246" s="464"/>
      <c r="BG246" s="464"/>
      <c r="BH246" s="464"/>
      <c r="BI246" s="464"/>
      <c r="BJ246" s="464"/>
      <c r="BK246" s="464"/>
      <c r="BL246" s="464"/>
      <c r="BM246" s="464"/>
      <c r="BN246" s="45"/>
      <c r="BO246" s="45"/>
    </row>
    <row r="247" spans="1:67" s="48" customFormat="1" ht="18.75">
      <c r="A247" s="459"/>
      <c r="B247" s="459"/>
      <c r="C247" s="49"/>
      <c r="D247" s="49"/>
      <c r="E247" s="49"/>
      <c r="F247" s="49"/>
      <c r="G247" s="49"/>
      <c r="H247" s="49"/>
      <c r="I247" s="49"/>
      <c r="J247" s="49"/>
      <c r="K247" s="49"/>
      <c r="L247" s="459" t="s">
        <v>263</v>
      </c>
      <c r="M247" s="459"/>
      <c r="N247" s="459"/>
      <c r="O247" s="459"/>
      <c r="P247" s="459"/>
      <c r="Q247" s="459"/>
      <c r="R247" s="459"/>
      <c r="S247" s="459"/>
      <c r="T247" s="459"/>
      <c r="U247" s="459"/>
      <c r="V247" s="459"/>
      <c r="W247" s="459"/>
      <c r="X247" s="459"/>
      <c r="Y247" s="459"/>
      <c r="Z247" s="459"/>
      <c r="AA247" s="459"/>
      <c r="AB247" s="459"/>
      <c r="AC247" s="459"/>
      <c r="AD247" s="459"/>
      <c r="AE247" s="459"/>
      <c r="AF247" s="459"/>
      <c r="AG247" s="459"/>
      <c r="AH247" s="459"/>
      <c r="AI247" s="459"/>
      <c r="AJ247" s="459"/>
      <c r="AK247" s="459"/>
      <c r="AL247" s="464"/>
      <c r="AM247" s="464"/>
      <c r="AN247" s="464"/>
      <c r="AO247" s="464"/>
      <c r="AP247" s="464"/>
      <c r="AQ247" s="464"/>
      <c r="AR247" s="464"/>
      <c r="AS247" s="464"/>
      <c r="AT247" s="464"/>
      <c r="AU247" s="464"/>
      <c r="AV247" s="464"/>
      <c r="AW247" s="464"/>
      <c r="AX247" s="464"/>
      <c r="AY247" s="464"/>
      <c r="AZ247" s="464"/>
      <c r="BA247" s="464"/>
      <c r="BB247" s="464"/>
      <c r="BC247" s="464"/>
      <c r="BD247" s="464"/>
      <c r="BE247" s="464"/>
      <c r="BF247" s="464"/>
      <c r="BG247" s="464"/>
      <c r="BH247" s="464"/>
      <c r="BI247" s="464"/>
      <c r="BJ247" s="464"/>
      <c r="BK247" s="464"/>
      <c r="BL247" s="464"/>
      <c r="BM247" s="464"/>
      <c r="BN247" s="45"/>
      <c r="BO247" s="45"/>
    </row>
    <row r="248" spans="1:67" s="48" customFormat="1" ht="18.75">
      <c r="A248" s="460"/>
      <c r="B248" s="460"/>
      <c r="C248" s="460"/>
      <c r="D248" s="460"/>
      <c r="E248" s="460"/>
      <c r="F248" s="460"/>
      <c r="G248" s="460"/>
      <c r="H248" s="460"/>
      <c r="I248" s="460"/>
      <c r="J248" s="460"/>
      <c r="K248" s="460"/>
      <c r="L248" s="459" t="s">
        <v>264</v>
      </c>
      <c r="M248" s="459"/>
      <c r="N248" s="459"/>
      <c r="O248" s="459"/>
      <c r="P248" s="459"/>
      <c r="Q248" s="459"/>
      <c r="R248" s="459"/>
      <c r="S248" s="459"/>
      <c r="T248" s="459"/>
      <c r="U248" s="459"/>
      <c r="V248" s="459"/>
      <c r="W248" s="459"/>
      <c r="X248" s="459"/>
      <c r="Y248" s="459"/>
      <c r="Z248" s="459"/>
      <c r="AA248" s="459"/>
      <c r="AB248" s="459"/>
      <c r="AC248" s="459"/>
      <c r="AD248" s="459"/>
      <c r="AE248" s="459"/>
      <c r="AF248" s="459"/>
      <c r="AG248" s="459"/>
      <c r="AH248" s="459"/>
      <c r="AI248" s="459"/>
      <c r="AJ248" s="459"/>
      <c r="AK248" s="459"/>
      <c r="AL248" s="464"/>
      <c r="AM248" s="464"/>
      <c r="AN248" s="464"/>
      <c r="AO248" s="464"/>
      <c r="AP248" s="464"/>
      <c r="AQ248" s="464"/>
      <c r="AR248" s="464"/>
      <c r="AS248" s="464"/>
      <c r="AT248" s="464"/>
      <c r="AU248" s="464"/>
      <c r="AV248" s="464"/>
      <c r="AW248" s="464"/>
      <c r="AX248" s="464"/>
      <c r="AY248" s="464"/>
      <c r="AZ248" s="464"/>
      <c r="BA248" s="464"/>
      <c r="BB248" s="464"/>
      <c r="BC248" s="464"/>
      <c r="BD248" s="464"/>
      <c r="BE248" s="464"/>
      <c r="BF248" s="464"/>
      <c r="BG248" s="464"/>
      <c r="BH248" s="464"/>
      <c r="BI248" s="464"/>
      <c r="BJ248" s="464"/>
      <c r="BK248" s="464"/>
      <c r="BL248" s="464"/>
      <c r="BM248" s="464"/>
      <c r="BN248" s="45"/>
      <c r="BO248" s="45"/>
    </row>
    <row r="249" spans="1:67" s="48" customFormat="1" ht="18.75">
      <c r="A249" s="460"/>
      <c r="B249" s="460"/>
      <c r="C249" s="460"/>
      <c r="D249" s="460"/>
      <c r="E249" s="460"/>
      <c r="F249" s="460"/>
      <c r="G249" s="460"/>
      <c r="H249" s="460"/>
      <c r="I249" s="460"/>
      <c r="J249" s="460"/>
      <c r="K249" s="460"/>
      <c r="L249" s="459" t="s">
        <v>265</v>
      </c>
      <c r="M249" s="459"/>
      <c r="N249" s="459"/>
      <c r="O249" s="459"/>
      <c r="P249" s="459"/>
      <c r="Q249" s="459"/>
      <c r="R249" s="459"/>
      <c r="S249" s="459"/>
      <c r="T249" s="459"/>
      <c r="U249" s="459"/>
      <c r="V249" s="459"/>
      <c r="W249" s="459"/>
      <c r="X249" s="459"/>
      <c r="Y249" s="459"/>
      <c r="Z249" s="459"/>
      <c r="AA249" s="459"/>
      <c r="AB249" s="459"/>
      <c r="AC249" s="459"/>
      <c r="AD249" s="459"/>
      <c r="AE249" s="459"/>
      <c r="AF249" s="459"/>
      <c r="AG249" s="459"/>
      <c r="AH249" s="459"/>
      <c r="AI249" s="459"/>
      <c r="AJ249" s="459"/>
      <c r="AK249" s="459"/>
      <c r="AL249" s="464"/>
      <c r="AM249" s="464"/>
      <c r="AN249" s="464"/>
      <c r="AO249" s="464"/>
      <c r="AP249" s="464"/>
      <c r="AQ249" s="464"/>
      <c r="AR249" s="464"/>
      <c r="AS249" s="464"/>
      <c r="AT249" s="464"/>
      <c r="AU249" s="464"/>
      <c r="AV249" s="464"/>
      <c r="AW249" s="464"/>
      <c r="AX249" s="464"/>
      <c r="AY249" s="464"/>
      <c r="AZ249" s="464"/>
      <c r="BA249" s="464"/>
      <c r="BB249" s="464"/>
      <c r="BC249" s="464"/>
      <c r="BD249" s="464"/>
      <c r="BE249" s="464"/>
      <c r="BF249" s="464"/>
      <c r="BG249" s="464"/>
      <c r="BH249" s="464"/>
      <c r="BI249" s="464"/>
      <c r="BJ249" s="464"/>
      <c r="BK249" s="464"/>
      <c r="BL249" s="464"/>
      <c r="BM249" s="464"/>
      <c r="BN249" s="45"/>
      <c r="BO249" s="45"/>
    </row>
    <row r="250" spans="1:67" s="48" customFormat="1" ht="18.75">
      <c r="A250" s="49"/>
      <c r="L250" s="450" t="s">
        <v>266</v>
      </c>
      <c r="M250" s="450"/>
      <c r="N250" s="450"/>
      <c r="O250" s="450"/>
      <c r="P250" s="450"/>
      <c r="Q250" s="450"/>
      <c r="R250" s="450"/>
      <c r="S250" s="450"/>
      <c r="T250" s="450"/>
      <c r="U250" s="450"/>
      <c r="V250" s="450"/>
      <c r="W250" s="450"/>
      <c r="X250" s="450"/>
      <c r="Y250" s="450"/>
      <c r="Z250" s="450"/>
      <c r="AA250" s="450"/>
      <c r="AB250" s="450"/>
      <c r="AC250" s="450"/>
      <c r="AD250" s="450"/>
      <c r="AE250" s="450"/>
      <c r="AF250" s="450"/>
      <c r="AG250" s="450"/>
      <c r="AH250" s="450"/>
      <c r="AI250" s="450"/>
      <c r="AJ250" s="450"/>
      <c r="AK250" s="450"/>
      <c r="AL250" s="464"/>
      <c r="AM250" s="464"/>
      <c r="AN250" s="464"/>
      <c r="AO250" s="464"/>
      <c r="AP250" s="464"/>
      <c r="AQ250" s="464"/>
      <c r="AR250" s="464"/>
      <c r="AS250" s="464"/>
      <c r="AT250" s="464"/>
      <c r="AU250" s="464"/>
      <c r="AV250" s="464"/>
      <c r="AW250" s="464"/>
      <c r="AX250" s="464"/>
      <c r="AY250" s="464"/>
      <c r="AZ250" s="464"/>
      <c r="BA250" s="464"/>
      <c r="BB250" s="464"/>
      <c r="BC250" s="464"/>
      <c r="BD250" s="464"/>
      <c r="BE250" s="464"/>
      <c r="BF250" s="464"/>
      <c r="BG250" s="464"/>
      <c r="BH250" s="464"/>
      <c r="BI250" s="464"/>
      <c r="BJ250" s="464"/>
      <c r="BK250" s="464"/>
      <c r="BL250" s="464"/>
      <c r="BM250" s="464"/>
      <c r="BN250" s="45"/>
      <c r="BO250" s="45"/>
    </row>
    <row r="251" spans="1:67" s="48" customFormat="1" ht="18.75">
      <c r="A251" s="460"/>
      <c r="B251" s="460"/>
      <c r="C251" s="460"/>
      <c r="D251" s="460"/>
      <c r="E251" s="460"/>
      <c r="F251" s="460"/>
      <c r="G251" s="460"/>
      <c r="H251" s="460"/>
      <c r="I251" s="460"/>
      <c r="J251" s="460"/>
      <c r="K251" s="460"/>
      <c r="L251" s="459" t="s">
        <v>267</v>
      </c>
      <c r="M251" s="459"/>
      <c r="N251" s="459"/>
      <c r="O251" s="459"/>
      <c r="P251" s="459"/>
      <c r="Q251" s="459"/>
      <c r="R251" s="459"/>
      <c r="S251" s="459"/>
      <c r="T251" s="459"/>
      <c r="U251" s="459"/>
      <c r="V251" s="459"/>
      <c r="W251" s="459"/>
      <c r="X251" s="459"/>
      <c r="Y251" s="459"/>
      <c r="Z251" s="459"/>
      <c r="AA251" s="459"/>
      <c r="AB251" s="459"/>
      <c r="AC251" s="459"/>
      <c r="AD251" s="459"/>
      <c r="AE251" s="459"/>
      <c r="AF251" s="459"/>
      <c r="AG251" s="459"/>
      <c r="AH251" s="459"/>
      <c r="AI251" s="459"/>
      <c r="AJ251" s="459"/>
      <c r="AK251" s="459"/>
      <c r="AL251" s="464"/>
      <c r="AM251" s="464"/>
      <c r="AN251" s="464"/>
      <c r="AO251" s="464"/>
      <c r="AP251" s="464"/>
      <c r="AQ251" s="464"/>
      <c r="AR251" s="464"/>
      <c r="AS251" s="464"/>
      <c r="AT251" s="464"/>
      <c r="AU251" s="464"/>
      <c r="AV251" s="464"/>
      <c r="AW251" s="464"/>
      <c r="AX251" s="464"/>
      <c r="AY251" s="464"/>
      <c r="AZ251" s="464"/>
      <c r="BA251" s="464"/>
      <c r="BB251" s="464"/>
      <c r="BC251" s="464"/>
      <c r="BD251" s="464"/>
      <c r="BE251" s="464"/>
      <c r="BF251" s="464"/>
      <c r="BG251" s="464"/>
      <c r="BH251" s="464"/>
      <c r="BI251" s="464"/>
      <c r="BJ251" s="464"/>
      <c r="BK251" s="464"/>
      <c r="BL251" s="464"/>
      <c r="BM251" s="464"/>
      <c r="BN251" s="45"/>
      <c r="BO251" s="45"/>
    </row>
    <row r="252" spans="1:67" s="48" customFormat="1" ht="18.75">
      <c r="A252" s="460"/>
      <c r="B252" s="460"/>
      <c r="C252" s="460"/>
      <c r="D252" s="460"/>
      <c r="E252" s="460"/>
      <c r="F252" s="460"/>
      <c r="G252" s="460"/>
      <c r="H252" s="460"/>
      <c r="I252" s="460"/>
      <c r="J252" s="460"/>
      <c r="K252" s="460"/>
      <c r="L252" s="459" t="s">
        <v>268</v>
      </c>
      <c r="M252" s="459"/>
      <c r="N252" s="459"/>
      <c r="O252" s="459"/>
      <c r="P252" s="459"/>
      <c r="Q252" s="459"/>
      <c r="R252" s="459"/>
      <c r="S252" s="459"/>
      <c r="T252" s="459"/>
      <c r="U252" s="459"/>
      <c r="V252" s="459"/>
      <c r="W252" s="459"/>
      <c r="X252" s="459"/>
      <c r="Y252" s="459"/>
      <c r="Z252" s="459"/>
      <c r="AA252" s="459"/>
      <c r="AB252" s="459"/>
      <c r="AC252" s="459"/>
      <c r="AD252" s="459"/>
      <c r="AE252" s="459"/>
      <c r="AF252" s="459"/>
      <c r="AG252" s="459"/>
      <c r="AH252" s="459"/>
      <c r="AI252" s="459"/>
      <c r="AJ252" s="459"/>
      <c r="AK252" s="459"/>
      <c r="AL252" s="464"/>
      <c r="AM252" s="464"/>
      <c r="AN252" s="464"/>
      <c r="AO252" s="464"/>
      <c r="AP252" s="464"/>
      <c r="AQ252" s="464"/>
      <c r="AR252" s="464"/>
      <c r="AS252" s="464"/>
      <c r="AT252" s="464"/>
      <c r="AU252" s="464"/>
      <c r="AV252" s="464"/>
      <c r="AW252" s="464"/>
      <c r="AX252" s="464"/>
      <c r="AY252" s="464"/>
      <c r="AZ252" s="464"/>
      <c r="BA252" s="464"/>
      <c r="BB252" s="464"/>
      <c r="BC252" s="464"/>
      <c r="BD252" s="464"/>
      <c r="BE252" s="464"/>
      <c r="BF252" s="464"/>
      <c r="BG252" s="464"/>
      <c r="BH252" s="464"/>
      <c r="BI252" s="464"/>
      <c r="BJ252" s="464"/>
      <c r="BK252" s="464"/>
      <c r="BL252" s="464"/>
      <c r="BM252" s="464"/>
      <c r="BN252" s="45"/>
      <c r="BO252" s="45"/>
    </row>
    <row r="253" spans="1:67" s="48" customFormat="1" ht="18.75"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AL253" s="464"/>
      <c r="AM253" s="464"/>
      <c r="AN253" s="464"/>
      <c r="AO253" s="464"/>
      <c r="AP253" s="464"/>
      <c r="AQ253" s="464"/>
      <c r="AR253" s="464"/>
      <c r="AS253" s="464"/>
      <c r="AT253" s="464"/>
      <c r="AU253" s="464"/>
      <c r="AV253" s="464"/>
      <c r="AW253" s="464"/>
      <c r="AX253" s="464"/>
      <c r="AY253" s="464"/>
      <c r="AZ253" s="464"/>
      <c r="BA253" s="464"/>
      <c r="BB253" s="464"/>
      <c r="BC253" s="464"/>
      <c r="BD253" s="464"/>
      <c r="BE253" s="464"/>
      <c r="BF253" s="464"/>
      <c r="BG253" s="464"/>
      <c r="BH253" s="464"/>
      <c r="BI253" s="464"/>
      <c r="BJ253" s="464"/>
      <c r="BK253" s="464"/>
      <c r="BL253" s="464"/>
      <c r="BM253" s="464"/>
      <c r="BN253" s="45"/>
      <c r="BO253" s="45"/>
    </row>
    <row r="255" spans="1:67"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</row>
    <row r="256" spans="1:67"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</row>
    <row r="257" spans="3:57"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</row>
    <row r="258" spans="3:57"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</row>
    <row r="259" spans="3:57"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</row>
    <row r="260" spans="3:57"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</row>
    <row r="261" spans="3:57"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</row>
    <row r="262" spans="3:57"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</row>
    <row r="263" spans="3:57"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</row>
    <row r="264" spans="3:57"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</row>
    <row r="265" spans="3:57" ht="15.75" customHeight="1"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</row>
    <row r="266" spans="3:57"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</row>
    <row r="267" spans="3:57"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</row>
    <row r="268" spans="3:57"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</row>
  </sheetData>
  <mergeCells count="866">
    <mergeCell ref="AQ62:AQ63"/>
    <mergeCell ref="AR62:AR63"/>
    <mergeCell ref="AH62:AH63"/>
    <mergeCell ref="AI62:AI63"/>
    <mergeCell ref="AJ62:AJ63"/>
    <mergeCell ref="AK62:AK63"/>
    <mergeCell ref="AL62:AL63"/>
    <mergeCell ref="AM62:AM63"/>
    <mergeCell ref="AN62:AN63"/>
    <mergeCell ref="AO62:AO63"/>
    <mergeCell ref="AP62:AP63"/>
    <mergeCell ref="Y62:Y63"/>
    <mergeCell ref="Z62:Z63"/>
    <mergeCell ref="AA62:AA63"/>
    <mergeCell ref="AB62:AB63"/>
    <mergeCell ref="AC62:AC63"/>
    <mergeCell ref="AD62:AD63"/>
    <mergeCell ref="AE62:AE63"/>
    <mergeCell ref="AF62:AF63"/>
    <mergeCell ref="AG62:AG63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AP60:AP61"/>
    <mergeCell ref="AQ60:AQ61"/>
    <mergeCell ref="AR60:AR61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AG60:AG61"/>
    <mergeCell ref="AH60:AH61"/>
    <mergeCell ref="AI60:AI61"/>
    <mergeCell ref="AJ60:AJ61"/>
    <mergeCell ref="AK60:AK61"/>
    <mergeCell ref="AL60:AL61"/>
    <mergeCell ref="AM60:AM61"/>
    <mergeCell ref="AN60:AN61"/>
    <mergeCell ref="AO60:AO61"/>
    <mergeCell ref="AP58:AP59"/>
    <mergeCell ref="AQ58:AQ59"/>
    <mergeCell ref="AR58:AR59"/>
    <mergeCell ref="AS58:AS59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AZ54:AZ56"/>
    <mergeCell ref="Y54:Y56"/>
    <mergeCell ref="W53:W56"/>
    <mergeCell ref="X53:Z53"/>
    <mergeCell ref="AA53:AA56"/>
    <mergeCell ref="AB53:AE53"/>
    <mergeCell ref="AF53:AF56"/>
    <mergeCell ref="AG53:AI53"/>
    <mergeCell ref="AJ53:AJ56"/>
    <mergeCell ref="AK53:AN53"/>
    <mergeCell ref="AO53:AR53"/>
    <mergeCell ref="Z54:Z56"/>
    <mergeCell ref="AB54:AB56"/>
    <mergeCell ref="AC54:AC56"/>
    <mergeCell ref="AD54:AD56"/>
    <mergeCell ref="AE54:AE56"/>
    <mergeCell ref="X54:X56"/>
    <mergeCell ref="A58:A59"/>
    <mergeCell ref="B58:B59"/>
    <mergeCell ref="AR54:AR56"/>
    <mergeCell ref="AT54:AT56"/>
    <mergeCell ref="AU54:AU56"/>
    <mergeCell ref="AV54:AV56"/>
    <mergeCell ref="AX54:AX56"/>
    <mergeCell ref="AY54:AY56"/>
    <mergeCell ref="M54:M56"/>
    <mergeCell ref="N54:N56"/>
    <mergeCell ref="O54:O56"/>
    <mergeCell ref="P54:P56"/>
    <mergeCell ref="Q54:Q56"/>
    <mergeCell ref="R54:R56"/>
    <mergeCell ref="T54:T56"/>
    <mergeCell ref="U54:U56"/>
    <mergeCell ref="V54:V56"/>
    <mergeCell ref="B54:B56"/>
    <mergeCell ref="C54:C56"/>
    <mergeCell ref="D54:D56"/>
    <mergeCell ref="E54:E56"/>
    <mergeCell ref="G54:G56"/>
    <mergeCell ref="H54:H56"/>
    <mergeCell ref="I54:I56"/>
    <mergeCell ref="K54:K56"/>
    <mergeCell ref="L54:L56"/>
    <mergeCell ref="AI58:AI59"/>
    <mergeCell ref="AJ58:AJ59"/>
    <mergeCell ref="AK58:AK59"/>
    <mergeCell ref="AL58:AL59"/>
    <mergeCell ref="AQ54:AQ56"/>
    <mergeCell ref="AL244:BM244"/>
    <mergeCell ref="AL243:BM243"/>
    <mergeCell ref="AL242:BM242"/>
    <mergeCell ref="AL241:BM241"/>
    <mergeCell ref="AL240:BM240"/>
    <mergeCell ref="AL239:BM239"/>
    <mergeCell ref="AL238:BM238"/>
    <mergeCell ref="AL237:BM237"/>
    <mergeCell ref="AM58:AM59"/>
    <mergeCell ref="AN58:AN59"/>
    <mergeCell ref="AO58:AO59"/>
    <mergeCell ref="AL236:BM236"/>
    <mergeCell ref="AL235:BM235"/>
    <mergeCell ref="AL234:BM234"/>
    <mergeCell ref="AL233:BM233"/>
    <mergeCell ref="AX164:BB164"/>
    <mergeCell ref="AR164:AV164"/>
    <mergeCell ref="AL157:AP157"/>
    <mergeCell ref="AL164:AP164"/>
    <mergeCell ref="Z60:Z61"/>
    <mergeCell ref="AA60:AA61"/>
    <mergeCell ref="AB60:AB61"/>
    <mergeCell ref="AC60:AC61"/>
    <mergeCell ref="AD58:AD59"/>
    <mergeCell ref="AE58:AE59"/>
    <mergeCell ref="AF58:AF59"/>
    <mergeCell ref="AG58:AG59"/>
    <mergeCell ref="AH58:AH59"/>
    <mergeCell ref="AD60:AD61"/>
    <mergeCell ref="AE60:AE61"/>
    <mergeCell ref="AF60:AF61"/>
    <mergeCell ref="O58:O59"/>
    <mergeCell ref="P58:P59"/>
    <mergeCell ref="Q58:Q59"/>
    <mergeCell ref="R58:R59"/>
    <mergeCell ref="S58:S59"/>
    <mergeCell ref="T58:T59"/>
    <mergeCell ref="U58:U59"/>
    <mergeCell ref="V58:V59"/>
    <mergeCell ref="W58:W59"/>
    <mergeCell ref="T60:T61"/>
    <mergeCell ref="U60:U61"/>
    <mergeCell ref="V60:V61"/>
    <mergeCell ref="W60:W61"/>
    <mergeCell ref="X58:X59"/>
    <mergeCell ref="Y58:Y59"/>
    <mergeCell ref="Z58:Z59"/>
    <mergeCell ref="AA58:AA59"/>
    <mergeCell ref="AB58:AB59"/>
    <mergeCell ref="AC58:AC59"/>
    <mergeCell ref="X60:X61"/>
    <mergeCell ref="Y60:Y61"/>
    <mergeCell ref="C52:BD52"/>
    <mergeCell ref="A53:A57"/>
    <mergeCell ref="B53:E53"/>
    <mergeCell ref="F53:F56"/>
    <mergeCell ref="G53:I53"/>
    <mergeCell ref="J53:J56"/>
    <mergeCell ref="K53:N53"/>
    <mergeCell ref="O53:R53"/>
    <mergeCell ref="S53:S56"/>
    <mergeCell ref="T53:V53"/>
    <mergeCell ref="AG54:AG56"/>
    <mergeCell ref="AH54:AH56"/>
    <mergeCell ref="AI54:AI56"/>
    <mergeCell ref="AK54:AK56"/>
    <mergeCell ref="AL54:AL56"/>
    <mergeCell ref="AM54:AM56"/>
    <mergeCell ref="AN54:AN56"/>
    <mergeCell ref="AO54:AO56"/>
    <mergeCell ref="AP54:AP56"/>
    <mergeCell ref="BA54:BA56"/>
    <mergeCell ref="AS53:AS56"/>
    <mergeCell ref="AT53:AV53"/>
    <mergeCell ref="AW53:AW56"/>
    <mergeCell ref="AX53:BA53"/>
    <mergeCell ref="AL253:BM253"/>
    <mergeCell ref="AL252:BM252"/>
    <mergeCell ref="AL251:BM251"/>
    <mergeCell ref="AL250:BM250"/>
    <mergeCell ref="AL249:BM249"/>
    <mergeCell ref="AL248:BM248"/>
    <mergeCell ref="AL247:BM247"/>
    <mergeCell ref="AL246:BM246"/>
    <mergeCell ref="AL245:BM245"/>
    <mergeCell ref="L247:AK247"/>
    <mergeCell ref="L248:AK248"/>
    <mergeCell ref="L249:AK249"/>
    <mergeCell ref="L250:AK250"/>
    <mergeCell ref="L251:AK251"/>
    <mergeCell ref="A252:K252"/>
    <mergeCell ref="L252:AK252"/>
    <mergeCell ref="A251:K251"/>
    <mergeCell ref="A249:K249"/>
    <mergeCell ref="A248:K248"/>
    <mergeCell ref="A247:B247"/>
    <mergeCell ref="A246:K246"/>
    <mergeCell ref="A245:E245"/>
    <mergeCell ref="A244:K244"/>
    <mergeCell ref="A243:K243"/>
    <mergeCell ref="A242:K242"/>
    <mergeCell ref="A241:K241"/>
    <mergeCell ref="A240:K240"/>
    <mergeCell ref="L239:AK239"/>
    <mergeCell ref="L240:AK240"/>
    <mergeCell ref="L241:AK241"/>
    <mergeCell ref="L242:AK242"/>
    <mergeCell ref="L243:AK243"/>
    <mergeCell ref="L244:AK244"/>
    <mergeCell ref="L245:AK245"/>
    <mergeCell ref="L246:AK246"/>
    <mergeCell ref="A239:K239"/>
    <mergeCell ref="A238:K238"/>
    <mergeCell ref="L238:AK238"/>
    <mergeCell ref="A237:K237"/>
    <mergeCell ref="L237:AK237"/>
    <mergeCell ref="L236:AK236"/>
    <mergeCell ref="A236:K236"/>
    <mergeCell ref="L235:AK235"/>
    <mergeCell ref="A235:K235"/>
    <mergeCell ref="L234:AK234"/>
    <mergeCell ref="A234:K234"/>
    <mergeCell ref="L233:AK233"/>
    <mergeCell ref="A233:K233"/>
    <mergeCell ref="AZ229:BA229"/>
    <mergeCell ref="AT229:AU229"/>
    <mergeCell ref="AN229:AO229"/>
    <mergeCell ref="AH229:AI229"/>
    <mergeCell ref="AB229:AC229"/>
    <mergeCell ref="V229:W229"/>
    <mergeCell ref="BL229:BM229"/>
    <mergeCell ref="BF229:BG229"/>
    <mergeCell ref="A230:AK230"/>
    <mergeCell ref="J228:S228"/>
    <mergeCell ref="A232:K232"/>
    <mergeCell ref="L232:AK232"/>
    <mergeCell ref="A222:G222"/>
    <mergeCell ref="J222:S222"/>
    <mergeCell ref="T222:Y222"/>
    <mergeCell ref="Z222:AE222"/>
    <mergeCell ref="AF222:AK222"/>
    <mergeCell ref="BJ222:BO222"/>
    <mergeCell ref="AR222:AW222"/>
    <mergeCell ref="BD222:BI222"/>
    <mergeCell ref="AX222:BC222"/>
    <mergeCell ref="AL222:AQ222"/>
    <mergeCell ref="BJ227:BO227"/>
    <mergeCell ref="BD227:BI227"/>
    <mergeCell ref="AX227:BC227"/>
    <mergeCell ref="AR227:AW227"/>
    <mergeCell ref="AL227:AQ227"/>
    <mergeCell ref="AF227:AK227"/>
    <mergeCell ref="Z227:AE227"/>
    <mergeCell ref="T227:Y227"/>
    <mergeCell ref="J227:S227"/>
    <mergeCell ref="J226:S226"/>
    <mergeCell ref="T226:Y226"/>
    <mergeCell ref="A221:G221"/>
    <mergeCell ref="J221:S221"/>
    <mergeCell ref="AL220:AQ220"/>
    <mergeCell ref="AR220:AW220"/>
    <mergeCell ref="AX220:BC220"/>
    <mergeCell ref="BD220:BI220"/>
    <mergeCell ref="BJ220:BO220"/>
    <mergeCell ref="AF220:AK220"/>
    <mergeCell ref="Z220:AE220"/>
    <mergeCell ref="J220:S220"/>
    <mergeCell ref="T220:Y220"/>
    <mergeCell ref="A220:G220"/>
    <mergeCell ref="H218:H227"/>
    <mergeCell ref="BJ219:BO219"/>
    <mergeCell ref="AX219:BC219"/>
    <mergeCell ref="AR219:AW219"/>
    <mergeCell ref="AF219:AK219"/>
    <mergeCell ref="T219:Y219"/>
    <mergeCell ref="J219:S219"/>
    <mergeCell ref="Z219:AE219"/>
    <mergeCell ref="AL219:AQ219"/>
    <mergeCell ref="BD219:BI219"/>
    <mergeCell ref="A219:G219"/>
    <mergeCell ref="A218:G218"/>
    <mergeCell ref="J218:S218"/>
    <mergeCell ref="T218:Y218"/>
    <mergeCell ref="Z218:AE218"/>
    <mergeCell ref="BJ218:BO218"/>
    <mergeCell ref="AF218:AK218"/>
    <mergeCell ref="BD218:BI218"/>
    <mergeCell ref="AR218:AW218"/>
    <mergeCell ref="AX218:BC218"/>
    <mergeCell ref="AL218:AQ218"/>
    <mergeCell ref="Z226:AE226"/>
    <mergeCell ref="AF226:AK226"/>
    <mergeCell ref="BD226:BI226"/>
    <mergeCell ref="AL226:AQ226"/>
    <mergeCell ref="AX226:BC226"/>
    <mergeCell ref="BJ226:BO226"/>
    <mergeCell ref="AR226:AW226"/>
    <mergeCell ref="A217:G217"/>
    <mergeCell ref="T217:Y217"/>
    <mergeCell ref="Z217:AE217"/>
    <mergeCell ref="AF217:AK217"/>
    <mergeCell ref="AL217:AQ217"/>
    <mergeCell ref="AR217:AW217"/>
    <mergeCell ref="AX217:BC217"/>
    <mergeCell ref="BD217:BI217"/>
    <mergeCell ref="BJ217:BO217"/>
    <mergeCell ref="BJ225:BO225"/>
    <mergeCell ref="BD225:BI225"/>
    <mergeCell ref="AX225:BC225"/>
    <mergeCell ref="AR225:AW225"/>
    <mergeCell ref="AL225:AQ225"/>
    <mergeCell ref="T225:Y225"/>
    <mergeCell ref="J225:S225"/>
    <mergeCell ref="Z225:AE225"/>
    <mergeCell ref="AF225:AK225"/>
    <mergeCell ref="A216:G216"/>
    <mergeCell ref="T216:Y216"/>
    <mergeCell ref="Z216:AE216"/>
    <mergeCell ref="AF216:AK216"/>
    <mergeCell ref="AL216:AQ216"/>
    <mergeCell ref="AR216:AW216"/>
    <mergeCell ref="BJ216:BO216"/>
    <mergeCell ref="AX216:BC216"/>
    <mergeCell ref="BD216:BI216"/>
    <mergeCell ref="J224:S224"/>
    <mergeCell ref="T224:Y224"/>
    <mergeCell ref="Z224:AE224"/>
    <mergeCell ref="AF224:AK224"/>
    <mergeCell ref="BJ224:BO224"/>
    <mergeCell ref="BD224:BI224"/>
    <mergeCell ref="AR224:AW224"/>
    <mergeCell ref="AX224:BC224"/>
    <mergeCell ref="AL224:AQ224"/>
    <mergeCell ref="BJ223:BO223"/>
    <mergeCell ref="BD223:BI223"/>
    <mergeCell ref="AX223:BC223"/>
    <mergeCell ref="AR223:AW223"/>
    <mergeCell ref="AL223:AQ223"/>
    <mergeCell ref="J223:S223"/>
    <mergeCell ref="Z223:AE223"/>
    <mergeCell ref="T223:Y223"/>
    <mergeCell ref="AF223:AK223"/>
    <mergeCell ref="BJ221:BO221"/>
    <mergeCell ref="BD221:BI221"/>
    <mergeCell ref="AX221:BC221"/>
    <mergeCell ref="AR221:AW221"/>
    <mergeCell ref="AL221:AQ221"/>
    <mergeCell ref="Z221:AE221"/>
    <mergeCell ref="T221:Y221"/>
    <mergeCell ref="AF221:AK221"/>
    <mergeCell ref="C214:F214"/>
    <mergeCell ref="T213:Y213"/>
    <mergeCell ref="Z213:AE213"/>
    <mergeCell ref="T214:Y214"/>
    <mergeCell ref="C215:G215"/>
    <mergeCell ref="Z215:AE215"/>
    <mergeCell ref="T215:Y215"/>
    <mergeCell ref="AF213:AK213"/>
    <mergeCell ref="Z214:AE214"/>
    <mergeCell ref="AF215:AK215"/>
    <mergeCell ref="AQ3:BO3"/>
    <mergeCell ref="AU4:BO4"/>
    <mergeCell ref="AU6:BO6"/>
    <mergeCell ref="AU7:BO7"/>
    <mergeCell ref="AU8:BO8"/>
    <mergeCell ref="BH9:BO9"/>
    <mergeCell ref="AU10:BO10"/>
    <mergeCell ref="BL11:BM11"/>
    <mergeCell ref="BJ11:BK11"/>
    <mergeCell ref="BN11:BO11"/>
    <mergeCell ref="AK36:BO36"/>
    <mergeCell ref="AK35:AO35"/>
    <mergeCell ref="BD35:BO35"/>
    <mergeCell ref="AP35:BB35"/>
    <mergeCell ref="BM34:BO34"/>
    <mergeCell ref="AK34:BA34"/>
    <mergeCell ref="BJ34:BL34"/>
    <mergeCell ref="BC34:BE34"/>
    <mergeCell ref="AK29:AU29"/>
    <mergeCell ref="AV29:BO29"/>
    <mergeCell ref="AK30:BO30"/>
    <mergeCell ref="AK31:BO31"/>
    <mergeCell ref="AU32:BO32"/>
    <mergeCell ref="AK32:AT32"/>
    <mergeCell ref="AK33:BO33"/>
    <mergeCell ref="BF34:BH34"/>
    <mergeCell ref="A19:BO19"/>
    <mergeCell ref="A20:BO20"/>
    <mergeCell ref="A21:BO21"/>
    <mergeCell ref="A22:BO22"/>
    <mergeCell ref="A23:BO23"/>
    <mergeCell ref="A24:BO24"/>
    <mergeCell ref="A25:BO25"/>
    <mergeCell ref="A17:BO17"/>
    <mergeCell ref="A18:BO18"/>
    <mergeCell ref="BB39:BD39"/>
    <mergeCell ref="BD40:BD42"/>
    <mergeCell ref="BC40:BC42"/>
    <mergeCell ref="BF39:BI39"/>
    <mergeCell ref="BI40:BI42"/>
    <mergeCell ref="BH40:BH42"/>
    <mergeCell ref="BG40:BG42"/>
    <mergeCell ref="BF40:BF42"/>
    <mergeCell ref="BE39:BE42"/>
    <mergeCell ref="BB40:BB42"/>
    <mergeCell ref="AF214:AK214"/>
    <mergeCell ref="BJ203:BN203"/>
    <mergeCell ref="BJ202:BN202"/>
    <mergeCell ref="BJ213:BO213"/>
    <mergeCell ref="AF157:AJ157"/>
    <mergeCell ref="Z157:AD157"/>
    <mergeCell ref="T157:X157"/>
    <mergeCell ref="BJ157:BN157"/>
    <mergeCell ref="BD157:BH157"/>
    <mergeCell ref="T164:X164"/>
    <mergeCell ref="Z164:AD164"/>
    <mergeCell ref="AF164:AJ164"/>
    <mergeCell ref="BD164:BH164"/>
    <mergeCell ref="BJ164:BN164"/>
    <mergeCell ref="AX157:BB157"/>
    <mergeCell ref="AR157:AV157"/>
    <mergeCell ref="T203:X203"/>
    <mergeCell ref="T202:X202"/>
    <mergeCell ref="Z203:AD203"/>
    <mergeCell ref="Z202:AD202"/>
    <mergeCell ref="AF203:AJ203"/>
    <mergeCell ref="AF202:AJ202"/>
    <mergeCell ref="AL203:AP203"/>
    <mergeCell ref="AR203:AV203"/>
    <mergeCell ref="AX203:BB203"/>
    <mergeCell ref="AL202:AP202"/>
    <mergeCell ref="AR202:AV202"/>
    <mergeCell ref="AX193:BB193"/>
    <mergeCell ref="AR193:AV193"/>
    <mergeCell ref="AL193:AP193"/>
    <mergeCell ref="AX202:BB202"/>
    <mergeCell ref="BD203:BH203"/>
    <mergeCell ref="BD202:BH202"/>
    <mergeCell ref="AX215:BC215"/>
    <mergeCell ref="BD215:BI215"/>
    <mergeCell ref="BJ215:BO215"/>
    <mergeCell ref="AL213:AQ213"/>
    <mergeCell ref="AR214:AW214"/>
    <mergeCell ref="AL214:AQ214"/>
    <mergeCell ref="BD214:BI214"/>
    <mergeCell ref="AX214:BC214"/>
    <mergeCell ref="BJ214:BO214"/>
    <mergeCell ref="AL215:AQ215"/>
    <mergeCell ref="AR215:AW215"/>
    <mergeCell ref="BD213:BI213"/>
    <mergeCell ref="AX213:BC213"/>
    <mergeCell ref="AR213:AW213"/>
    <mergeCell ref="Z184:AD184"/>
    <mergeCell ref="T184:X184"/>
    <mergeCell ref="BJ184:BN184"/>
    <mergeCell ref="BD184:BH184"/>
    <mergeCell ref="T174:X174"/>
    <mergeCell ref="Z174:AD174"/>
    <mergeCell ref="AF174:AJ174"/>
    <mergeCell ref="AL174:AP174"/>
    <mergeCell ref="AR174:AV174"/>
    <mergeCell ref="AX174:BB174"/>
    <mergeCell ref="BD174:BH174"/>
    <mergeCell ref="BJ174:BN174"/>
    <mergeCell ref="Z193:AD193"/>
    <mergeCell ref="T193:X193"/>
    <mergeCell ref="AF193:AJ193"/>
    <mergeCell ref="BJ193:BN193"/>
    <mergeCell ref="BD193:BH193"/>
    <mergeCell ref="AX184:BB184"/>
    <mergeCell ref="AR184:AV184"/>
    <mergeCell ref="AL184:AP184"/>
    <mergeCell ref="AF184:AJ184"/>
    <mergeCell ref="C146:F146"/>
    <mergeCell ref="C125:F125"/>
    <mergeCell ref="T147:X147"/>
    <mergeCell ref="C107:F107"/>
    <mergeCell ref="T107:Y107"/>
    <mergeCell ref="BJ147:BN147"/>
    <mergeCell ref="BJ146:BO146"/>
    <mergeCell ref="BD147:BH147"/>
    <mergeCell ref="AX147:BB147"/>
    <mergeCell ref="AR147:AV147"/>
    <mergeCell ref="AR146:AW146"/>
    <mergeCell ref="AL147:AP147"/>
    <mergeCell ref="AL146:AQ146"/>
    <mergeCell ref="AF146:AK146"/>
    <mergeCell ref="AF147:AJ147"/>
    <mergeCell ref="Z146:AE146"/>
    <mergeCell ref="Z147:AD147"/>
    <mergeCell ref="T146:Y146"/>
    <mergeCell ref="AX146:BC146"/>
    <mergeCell ref="BD146:BI146"/>
    <mergeCell ref="BJ107:BO107"/>
    <mergeCell ref="BJ125:BO125"/>
    <mergeCell ref="BD118:BI118"/>
    <mergeCell ref="BJ118:BO118"/>
    <mergeCell ref="AF125:AK125"/>
    <mergeCell ref="AL125:AQ125"/>
    <mergeCell ref="AR125:AW125"/>
    <mergeCell ref="T118:Y118"/>
    <mergeCell ref="Z118:AE118"/>
    <mergeCell ref="AF118:AK118"/>
    <mergeCell ref="AL118:AQ118"/>
    <mergeCell ref="AR118:AW118"/>
    <mergeCell ref="BD107:BI107"/>
    <mergeCell ref="AX107:BC107"/>
    <mergeCell ref="AR107:AW107"/>
    <mergeCell ref="AL107:AQ107"/>
    <mergeCell ref="AX125:BC125"/>
    <mergeCell ref="AX118:BC118"/>
    <mergeCell ref="BD125:BI125"/>
    <mergeCell ref="AF107:AK107"/>
    <mergeCell ref="Z107:AE107"/>
    <mergeCell ref="Q79:Q83"/>
    <mergeCell ref="P79:P83"/>
    <mergeCell ref="H78:H83"/>
    <mergeCell ref="J78:K78"/>
    <mergeCell ref="L78:L83"/>
    <mergeCell ref="N79:O80"/>
    <mergeCell ref="O81:O83"/>
    <mergeCell ref="T78:AE78"/>
    <mergeCell ref="T125:Y125"/>
    <mergeCell ref="Z125:AE125"/>
    <mergeCell ref="A71:B71"/>
    <mergeCell ref="AX85:BC85"/>
    <mergeCell ref="AX82:BC82"/>
    <mergeCell ref="BJ85:BO85"/>
    <mergeCell ref="BJ82:BO82"/>
    <mergeCell ref="BD85:BI85"/>
    <mergeCell ref="BD82:BI82"/>
    <mergeCell ref="AX79:BC80"/>
    <mergeCell ref="S79:S83"/>
    <mergeCell ref="R79:R83"/>
    <mergeCell ref="AF85:AK85"/>
    <mergeCell ref="Z85:AE85"/>
    <mergeCell ref="T85:Y85"/>
    <mergeCell ref="AF82:AK82"/>
    <mergeCell ref="Z82:AE82"/>
    <mergeCell ref="T82:Y82"/>
    <mergeCell ref="Z79:AE80"/>
    <mergeCell ref="AF79:AK80"/>
    <mergeCell ref="C85:F85"/>
    <mergeCell ref="AL85:AQ85"/>
    <mergeCell ref="AL82:AQ82"/>
    <mergeCell ref="AR85:AW85"/>
    <mergeCell ref="AR82:AW82"/>
    <mergeCell ref="AR79:AW80"/>
    <mergeCell ref="T77:AQ77"/>
    <mergeCell ref="AF78:AQ78"/>
    <mergeCell ref="AL79:AQ80"/>
    <mergeCell ref="A75:BO75"/>
    <mergeCell ref="BJ79:BO80"/>
    <mergeCell ref="BD78:BO78"/>
    <mergeCell ref="AR78:BC78"/>
    <mergeCell ref="BD79:BI80"/>
    <mergeCell ref="M79:M83"/>
    <mergeCell ref="N81:N83"/>
    <mergeCell ref="T79:Y80"/>
    <mergeCell ref="H77:S77"/>
    <mergeCell ref="I78:I83"/>
    <mergeCell ref="J79:J83"/>
    <mergeCell ref="M78:S78"/>
    <mergeCell ref="K79:K83"/>
    <mergeCell ref="A77:A83"/>
    <mergeCell ref="B77:B83"/>
    <mergeCell ref="C81:C83"/>
    <mergeCell ref="D81:D83"/>
    <mergeCell ref="C77:G80"/>
    <mergeCell ref="G81:G83"/>
    <mergeCell ref="F81:F83"/>
    <mergeCell ref="E81:E83"/>
    <mergeCell ref="I50:I51"/>
    <mergeCell ref="AQ50:AQ51"/>
    <mergeCell ref="AR50:AR51"/>
    <mergeCell ref="AS50:AS51"/>
    <mergeCell ref="AT50:AT51"/>
    <mergeCell ref="AZ50:AZ51"/>
    <mergeCell ref="AU50:AU51"/>
    <mergeCell ref="AX50:AX51"/>
    <mergeCell ref="AY50:AY51"/>
    <mergeCell ref="AW50:AW51"/>
    <mergeCell ref="AV50:AV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Y50:Y51"/>
    <mergeCell ref="Z50:Z51"/>
    <mergeCell ref="AA50:AA51"/>
    <mergeCell ref="AB50:AB51"/>
    <mergeCell ref="AC50:AC51"/>
    <mergeCell ref="AD50:AD51"/>
    <mergeCell ref="AE50:AE51"/>
    <mergeCell ref="AP50:AP51"/>
    <mergeCell ref="AM50:AM51"/>
    <mergeCell ref="AL50:AL51"/>
    <mergeCell ref="AK50:AK51"/>
    <mergeCell ref="AJ50:AJ51"/>
    <mergeCell ref="AI50:AI51"/>
    <mergeCell ref="AH50:AH51"/>
    <mergeCell ref="AG50:AG51"/>
    <mergeCell ref="AF50:AF51"/>
    <mergeCell ref="AN50:AN51"/>
    <mergeCell ref="AO50:AO51"/>
    <mergeCell ref="Q40:Q42"/>
    <mergeCell ref="P40:P42"/>
    <mergeCell ref="O40:O42"/>
    <mergeCell ref="N39:N42"/>
    <mergeCell ref="AA39:AA42"/>
    <mergeCell ref="Z40:Z42"/>
    <mergeCell ref="Y40:Y42"/>
    <mergeCell ref="X40:X42"/>
    <mergeCell ref="A38:H38"/>
    <mergeCell ref="K38:BL38"/>
    <mergeCell ref="J39:M39"/>
    <mergeCell ref="C39:D39"/>
    <mergeCell ref="O39:Q39"/>
    <mergeCell ref="S39:V39"/>
    <mergeCell ref="W39:Z39"/>
    <mergeCell ref="AB39:AD39"/>
    <mergeCell ref="AF39:AH39"/>
    <mergeCell ref="AJ39:AM39"/>
    <mergeCell ref="AS39:AV39"/>
    <mergeCell ref="AW39:AZ39"/>
    <mergeCell ref="W40:W42"/>
    <mergeCell ref="V40:V42"/>
    <mergeCell ref="U40:U42"/>
    <mergeCell ref="T40:T42"/>
    <mergeCell ref="S40:S42"/>
    <mergeCell ref="R39:R42"/>
    <mergeCell ref="AI39:AI42"/>
    <mergeCell ref="AJ40:AJ42"/>
    <mergeCell ref="AH40:AH42"/>
    <mergeCell ref="AG40:AG42"/>
    <mergeCell ref="AF40:AF42"/>
    <mergeCell ref="AE39:AE42"/>
    <mergeCell ref="AD40:AD42"/>
    <mergeCell ref="AC40:AC42"/>
    <mergeCell ref="AB40:AB42"/>
    <mergeCell ref="D44:D45"/>
    <mergeCell ref="E44:E45"/>
    <mergeCell ref="F44:F45"/>
    <mergeCell ref="G44:G45"/>
    <mergeCell ref="C44:C45"/>
    <mergeCell ref="M40:M42"/>
    <mergeCell ref="L40:L42"/>
    <mergeCell ref="K40:K42"/>
    <mergeCell ref="E39:E40"/>
    <mergeCell ref="G39:G40"/>
    <mergeCell ref="A39:B40"/>
    <mergeCell ref="A41:B41"/>
    <mergeCell ref="I39:I43"/>
    <mergeCell ref="J40:J42"/>
    <mergeCell ref="A42:B42"/>
    <mergeCell ref="A43:B43"/>
    <mergeCell ref="I48:I49"/>
    <mergeCell ref="J48:J49"/>
    <mergeCell ref="K48:K49"/>
    <mergeCell ref="K44:K45"/>
    <mergeCell ref="J44:J45"/>
    <mergeCell ref="I44:I45"/>
    <mergeCell ref="K46:K47"/>
    <mergeCell ref="J46:J47"/>
    <mergeCell ref="I46:I47"/>
    <mergeCell ref="A46:B46"/>
    <mergeCell ref="A47:B48"/>
    <mergeCell ref="C47:C48"/>
    <mergeCell ref="D47:D48"/>
    <mergeCell ref="E47:E48"/>
    <mergeCell ref="F47:F48"/>
    <mergeCell ref="G47:G48"/>
    <mergeCell ref="A49:B49"/>
    <mergeCell ref="A44:B45"/>
    <mergeCell ref="L48:L49"/>
    <mergeCell ref="M48:M49"/>
    <mergeCell ref="N48:N49"/>
    <mergeCell ref="O48:O49"/>
    <mergeCell ref="P48:P49"/>
    <mergeCell ref="Q48:Q49"/>
    <mergeCell ref="T44:T45"/>
    <mergeCell ref="S44:S45"/>
    <mergeCell ref="R44:R45"/>
    <mergeCell ref="Q44:Q45"/>
    <mergeCell ref="P44:P45"/>
    <mergeCell ref="O44:O45"/>
    <mergeCell ref="N44:N45"/>
    <mergeCell ref="M44:M45"/>
    <mergeCell ref="L44:L45"/>
    <mergeCell ref="T46:T47"/>
    <mergeCell ref="S46:S47"/>
    <mergeCell ref="R46:R47"/>
    <mergeCell ref="Q46:Q47"/>
    <mergeCell ref="P46:P47"/>
    <mergeCell ref="O46:O47"/>
    <mergeCell ref="N46:N47"/>
    <mergeCell ref="M46:M47"/>
    <mergeCell ref="L46:L47"/>
    <mergeCell ref="R48:R49"/>
    <mergeCell ref="S48:S49"/>
    <mergeCell ref="T48:T49"/>
    <mergeCell ref="U48:U49"/>
    <mergeCell ref="V48:V49"/>
    <mergeCell ref="W48:W49"/>
    <mergeCell ref="X48:X49"/>
    <mergeCell ref="Y48:Y49"/>
    <mergeCell ref="AF46:AF47"/>
    <mergeCell ref="AE46:AE47"/>
    <mergeCell ref="AD46:AD47"/>
    <mergeCell ref="AC46:AC47"/>
    <mergeCell ref="AB46:AB47"/>
    <mergeCell ref="AA46:AA47"/>
    <mergeCell ref="Z46:Z47"/>
    <mergeCell ref="Y46:Y47"/>
    <mergeCell ref="X46:X47"/>
    <mergeCell ref="W46:W47"/>
    <mergeCell ref="V46:V47"/>
    <mergeCell ref="U46:U47"/>
    <mergeCell ref="W44:W45"/>
    <mergeCell ref="V44:V45"/>
    <mergeCell ref="U44:U45"/>
    <mergeCell ref="AH48:AH49"/>
    <mergeCell ref="AG48:AG49"/>
    <mergeCell ref="AF48:AF49"/>
    <mergeCell ref="AE48:AE49"/>
    <mergeCell ref="AD48:AD49"/>
    <mergeCell ref="AC48:AC49"/>
    <mergeCell ref="AB48:AB49"/>
    <mergeCell ref="AA48:AA49"/>
    <mergeCell ref="Z48:Z49"/>
    <mergeCell ref="AG44:AG45"/>
    <mergeCell ref="AF44:AF45"/>
    <mergeCell ref="AE44:AE45"/>
    <mergeCell ref="AD44:AD45"/>
    <mergeCell ref="AC44:AC45"/>
    <mergeCell ref="AB44:AB45"/>
    <mergeCell ref="AA44:AA45"/>
    <mergeCell ref="Z44:Z45"/>
    <mergeCell ref="Y44:Y45"/>
    <mergeCell ref="X44:X45"/>
    <mergeCell ref="AH44:AH45"/>
    <mergeCell ref="AG46:AG47"/>
    <mergeCell ref="AV40:AV42"/>
    <mergeCell ref="AW40:AW42"/>
    <mergeCell ref="AX40:AX42"/>
    <mergeCell ref="AZ40:AZ42"/>
    <mergeCell ref="BA39:BA42"/>
    <mergeCell ref="AK40:AK42"/>
    <mergeCell ref="AM40:AM42"/>
    <mergeCell ref="AL40:AL42"/>
    <mergeCell ref="AY40:AY42"/>
    <mergeCell ref="AN39:AN42"/>
    <mergeCell ref="AO39:AQ39"/>
    <mergeCell ref="AO40:AO42"/>
    <mergeCell ref="AP40:AP42"/>
    <mergeCell ref="AQ40:AQ42"/>
    <mergeCell ref="AR39:AR42"/>
    <mergeCell ref="AS40:AS42"/>
    <mergeCell ref="AT40:AT42"/>
    <mergeCell ref="AU40:AU42"/>
    <mergeCell ref="BA44:BA45"/>
    <mergeCell ref="AZ48:AZ49"/>
    <mergeCell ref="AY48:AY49"/>
    <mergeCell ref="AX48:AX49"/>
    <mergeCell ref="AW48:AW49"/>
    <mergeCell ref="AV48:AV49"/>
    <mergeCell ref="AU48:AU49"/>
    <mergeCell ref="AX44:AX45"/>
    <mergeCell ref="AW44:AW45"/>
    <mergeCell ref="AV44:AV45"/>
    <mergeCell ref="AU44:AU45"/>
    <mergeCell ref="AY44:AY45"/>
    <mergeCell ref="AZ44:AZ45"/>
    <mergeCell ref="AZ46:AZ47"/>
    <mergeCell ref="AY46:AY47"/>
    <mergeCell ref="AX46:AX47"/>
    <mergeCell ref="AW46:AW47"/>
    <mergeCell ref="AV46:AV47"/>
    <mergeCell ref="AU46:AU47"/>
    <mergeCell ref="AT46:AT47"/>
    <mergeCell ref="AS46:AS47"/>
    <mergeCell ref="AR46:AR47"/>
    <mergeCell ref="AH46:AH47"/>
    <mergeCell ref="AI46:AI47"/>
    <mergeCell ref="AJ46:AJ47"/>
    <mergeCell ref="AK46:AK47"/>
    <mergeCell ref="AL46:AL47"/>
    <mergeCell ref="AM46:AM47"/>
    <mergeCell ref="AN46:AN47"/>
    <mergeCell ref="AQ46:AQ47"/>
    <mergeCell ref="AP46:AP47"/>
    <mergeCell ref="AO46:AO47"/>
    <mergeCell ref="AP48:AP49"/>
    <mergeCell ref="AO48:AO49"/>
    <mergeCell ref="AN48:AN49"/>
    <mergeCell ref="AK48:AK49"/>
    <mergeCell ref="AJ48:AJ49"/>
    <mergeCell ref="AI48:AI49"/>
    <mergeCell ref="AM48:AM49"/>
    <mergeCell ref="AL48:AL49"/>
    <mergeCell ref="AT44:AT45"/>
    <mergeCell ref="AS44:AS45"/>
    <mergeCell ref="AR44:AR45"/>
    <mergeCell ref="AQ44:AQ45"/>
    <mergeCell ref="AP44:AP45"/>
    <mergeCell ref="AO44:AO45"/>
    <mergeCell ref="AN44:AN45"/>
    <mergeCell ref="AM44:AM45"/>
    <mergeCell ref="AL44:AL45"/>
    <mergeCell ref="AK44:AK45"/>
    <mergeCell ref="AJ44:AJ45"/>
    <mergeCell ref="AI44:AI45"/>
    <mergeCell ref="AT48:AT49"/>
    <mergeCell ref="AS48:AS49"/>
    <mergeCell ref="AR48:AR49"/>
    <mergeCell ref="AQ48:AQ49"/>
  </mergeCells>
  <pageMargins left="0.70000004768371604" right="0.70000004768371604" top="0.75" bottom="0.75" header="0.30000001192092901" footer="0.30000001192092901"/>
  <pageSetup paperSize="9" scale="47" fitToHeight="0" orientation="landscape" r:id="rId1"/>
  <rowBreaks count="2" manualBreakCount="2">
    <brk id="36" max="43" man="1"/>
    <brk id="73" max="43" man="1"/>
  </rowBreaks>
  <colBreaks count="1" manualBreakCount="1">
    <brk id="25" max="2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 скан</vt:lpstr>
      <vt:lpstr>Титул (2)</vt:lpstr>
      <vt:lpstr>НТ-25</vt:lpstr>
      <vt:lpstr>'НТ-25'!Область_печати</vt:lpstr>
      <vt:lpstr>'Титул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2025-05-12T06:26:12Z</cp:lastPrinted>
  <dcterms:modified xsi:type="dcterms:W3CDTF">2025-05-16T03:53:00Z</dcterms:modified>
</cp:coreProperties>
</file>